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0353302C-F399-44D1-98A5-3C1EDF0B3EEC}" xr6:coauthVersionLast="36" xr6:coauthVersionMax="36" xr10:uidLastSave="{00000000-0000-0000-0000-000000000000}"/>
  <bookViews>
    <workbookView xWindow="120" yWindow="252" windowWidth="28512" windowHeight="13692" xr2:uid="{00000000-000D-0000-FFFF-FFFF00000000}"/>
  </bookViews>
  <sheets>
    <sheet name="PM" sheetId="4" r:id="rId1"/>
    <sheet name="Hilfe1" sheetId="5" r:id="rId2"/>
    <sheet name="Hilfe2" sheetId="6" r:id="rId3"/>
    <sheet name="PM_Vorjahr" sheetId="7" r:id="rId4"/>
  </sheets>
  <calcPr calcId="191029"/>
</workbook>
</file>

<file path=xl/calcChain.xml><?xml version="1.0" encoding="utf-8"?>
<calcChain xmlns="http://schemas.openxmlformats.org/spreadsheetml/2006/main">
  <c r="K23" i="7" l="1"/>
  <c r="K22" i="7"/>
  <c r="K21" i="7"/>
  <c r="K20" i="7"/>
  <c r="K18" i="7"/>
  <c r="K17" i="7"/>
  <c r="K16" i="7"/>
  <c r="K15" i="7"/>
  <c r="I15" i="7"/>
  <c r="G15" i="7"/>
  <c r="E15" i="7"/>
  <c r="K14" i="7"/>
  <c r="K13" i="7"/>
  <c r="I12" i="7"/>
  <c r="G12" i="7"/>
  <c r="G11" i="7" s="1"/>
  <c r="E12" i="7"/>
  <c r="E11" i="7" s="1"/>
  <c r="K11" i="7" s="1"/>
  <c r="I11" i="7"/>
  <c r="K9" i="7"/>
  <c r="K8" i="7"/>
  <c r="K7" i="7"/>
  <c r="K12" i="7" l="1"/>
  <c r="E8" i="6" l="1"/>
  <c r="E22" i="6"/>
  <c r="E24" i="6"/>
  <c r="E20" i="6"/>
  <c r="E10" i="6"/>
  <c r="E17" i="6"/>
  <c r="E18" i="6"/>
  <c r="E3" i="6"/>
  <c r="E12" i="6"/>
  <c r="E13" i="6"/>
  <c r="E7" i="6"/>
  <c r="E16" i="6"/>
  <c r="E9" i="6"/>
  <c r="E6" i="6"/>
  <c r="E15" i="6"/>
  <c r="E21" i="6"/>
  <c r="E2" i="6"/>
  <c r="E23" i="6"/>
  <c r="E5" i="6"/>
  <c r="E19" i="6"/>
  <c r="E11" i="6"/>
  <c r="E14" i="6"/>
  <c r="E4" i="6"/>
  <c r="J19" i="5" l="1"/>
  <c r="J20" i="5"/>
  <c r="J21" i="5"/>
  <c r="J22" i="5"/>
  <c r="J23" i="5"/>
  <c r="A1" i="5" l="1"/>
  <c r="I23" i="5"/>
  <c r="H23" i="5"/>
  <c r="G23" i="5"/>
  <c r="F23" i="5"/>
  <c r="E23" i="5"/>
  <c r="L23" i="5" s="1"/>
  <c r="I22" i="5"/>
  <c r="H22" i="5"/>
  <c r="G22" i="5"/>
  <c r="F22" i="5"/>
  <c r="E22" i="5"/>
  <c r="I21" i="5"/>
  <c r="H21" i="5"/>
  <c r="G21" i="5"/>
  <c r="F21" i="5"/>
  <c r="E21" i="5"/>
  <c r="I20" i="5"/>
  <c r="H20" i="5"/>
  <c r="G20" i="5"/>
  <c r="F20" i="5"/>
  <c r="E20" i="5"/>
  <c r="L20" i="5" s="1"/>
  <c r="I19" i="5"/>
  <c r="G19" i="5"/>
  <c r="E19" i="5"/>
  <c r="J18" i="5"/>
  <c r="I18" i="5"/>
  <c r="H18" i="5"/>
  <c r="G18" i="5"/>
  <c r="F18" i="5"/>
  <c r="E18" i="5"/>
  <c r="J17" i="5"/>
  <c r="I17" i="5"/>
  <c r="H17" i="5"/>
  <c r="G17" i="5"/>
  <c r="F17" i="5"/>
  <c r="E17" i="5"/>
  <c r="J16" i="5"/>
  <c r="I16" i="5"/>
  <c r="H16" i="5"/>
  <c r="G16" i="5"/>
  <c r="F16" i="5"/>
  <c r="E16" i="5"/>
  <c r="J15" i="5"/>
  <c r="H15" i="5"/>
  <c r="F15" i="5"/>
  <c r="J14" i="5"/>
  <c r="I14" i="5"/>
  <c r="H14" i="5"/>
  <c r="G14" i="5"/>
  <c r="F14" i="5"/>
  <c r="E14" i="5"/>
  <c r="J13" i="5"/>
  <c r="I13" i="5"/>
  <c r="H13" i="5"/>
  <c r="G13" i="5"/>
  <c r="F13" i="5"/>
  <c r="E13" i="5"/>
  <c r="J12" i="5"/>
  <c r="H12" i="5"/>
  <c r="F12" i="5"/>
  <c r="J11" i="5"/>
  <c r="H11" i="5"/>
  <c r="F11" i="5"/>
  <c r="J9" i="5"/>
  <c r="I9" i="5"/>
  <c r="H9" i="5"/>
  <c r="G9" i="5"/>
  <c r="F9" i="5"/>
  <c r="E9" i="5"/>
  <c r="J8" i="5"/>
  <c r="I8" i="5"/>
  <c r="H8" i="5"/>
  <c r="G8" i="5"/>
  <c r="F8" i="5"/>
  <c r="E8" i="5"/>
  <c r="J7" i="5"/>
  <c r="I7" i="5"/>
  <c r="H7" i="5"/>
  <c r="G7" i="5"/>
  <c r="F7" i="5"/>
  <c r="E7" i="5"/>
  <c r="L21" i="5" l="1"/>
  <c r="L22" i="5"/>
  <c r="L14" i="5"/>
  <c r="I28" i="5"/>
  <c r="L16" i="5"/>
  <c r="L18" i="5"/>
  <c r="L9" i="5"/>
  <c r="L8" i="5"/>
  <c r="L7" i="5"/>
  <c r="I25" i="5"/>
  <c r="I32" i="5" s="1"/>
  <c r="I26" i="5"/>
  <c r="I35" i="5" s="1"/>
  <c r="I29" i="5"/>
  <c r="L13" i="5"/>
  <c r="L17" i="5"/>
  <c r="E25" i="5"/>
  <c r="E26" i="5"/>
  <c r="E28" i="5"/>
  <c r="E29" i="5"/>
  <c r="G25" i="5"/>
  <c r="G26" i="5"/>
  <c r="G36" i="5" s="1"/>
  <c r="G28" i="5"/>
  <c r="G29" i="5"/>
  <c r="H12" i="4"/>
  <c r="I12" i="5" l="1"/>
  <c r="G42" i="5"/>
  <c r="G43" i="5" s="1"/>
  <c r="L26" i="5"/>
  <c r="L35" i="5" s="1"/>
  <c r="G35" i="5"/>
  <c r="E35" i="5"/>
  <c r="E42" i="5"/>
  <c r="E43" i="5" s="1"/>
  <c r="E33" i="5"/>
  <c r="L25" i="5"/>
  <c r="L32" i="5" s="1"/>
  <c r="G33" i="5"/>
  <c r="G32" i="5"/>
  <c r="L29" i="5"/>
  <c r="E32" i="5"/>
  <c r="I36" i="5"/>
  <c r="L28" i="5"/>
  <c r="I42" i="5"/>
  <c r="I43" i="5" s="1"/>
  <c r="I33" i="5"/>
  <c r="E36" i="5"/>
  <c r="H15" i="4"/>
  <c r="I15" i="5" s="1"/>
  <c r="F15" i="4"/>
  <c r="G15" i="5" s="1"/>
  <c r="D15" i="4"/>
  <c r="E15" i="5" s="1"/>
  <c r="F12" i="4"/>
  <c r="D12" i="4"/>
  <c r="E12" i="5" l="1"/>
  <c r="D11" i="4"/>
  <c r="E11" i="5" s="1"/>
  <c r="F11" i="4"/>
  <c r="G11" i="5" s="1"/>
  <c r="G12" i="5"/>
  <c r="L15" i="5"/>
  <c r="H11" i="4"/>
  <c r="I11" i="5" s="1"/>
  <c r="L36" i="5"/>
  <c r="L42" i="5"/>
  <c r="L43" i="5" s="1"/>
  <c r="L33" i="5"/>
  <c r="J8" i="4"/>
  <c r="J9" i="4"/>
  <c r="J12" i="4"/>
  <c r="J13" i="4"/>
  <c r="J14" i="4"/>
  <c r="J15" i="4"/>
  <c r="J16" i="4"/>
  <c r="J17" i="4"/>
  <c r="J20" i="4"/>
  <c r="J21" i="4"/>
  <c r="J22" i="4"/>
  <c r="J23" i="4"/>
  <c r="J7" i="4"/>
  <c r="I38" i="5" l="1"/>
  <c r="I39" i="5"/>
  <c r="G38" i="5"/>
  <c r="G39" i="5"/>
  <c r="L11" i="5"/>
  <c r="E38" i="5"/>
  <c r="E39" i="5"/>
  <c r="L12" i="5"/>
  <c r="J11" i="4"/>
  <c r="L39" i="5" l="1"/>
  <c r="L38" i="5"/>
</calcChain>
</file>

<file path=xl/sharedStrings.xml><?xml version="1.0" encoding="utf-8"?>
<sst xmlns="http://schemas.openxmlformats.org/spreadsheetml/2006/main" count="167" uniqueCount="85">
  <si>
    <t>Starts/Landungen
------
Passagiere
-----
Fracht/Post</t>
  </si>
  <si>
    <t>Flughafen</t>
  </si>
  <si>
    <t>München</t>
  </si>
  <si>
    <t>Nürnberg</t>
  </si>
  <si>
    <t>Memmingen</t>
  </si>
  <si>
    <t>insgesamt</t>
  </si>
  <si>
    <t>Anzahl</t>
  </si>
  <si>
    <t>Verände-rung ggü.
Vorjahres-
zeitraum
in %</t>
  </si>
  <si>
    <t>Starts und Landungen insg.</t>
  </si>
  <si>
    <t>davon</t>
  </si>
  <si>
    <t>Starts</t>
  </si>
  <si>
    <t>Landungen</t>
  </si>
  <si>
    <t>Passagiere an Bord in 1 000</t>
  </si>
  <si>
    <t>Einsteiger</t>
  </si>
  <si>
    <t>ins Inland</t>
  </si>
  <si>
    <t>ins Ausland</t>
  </si>
  <si>
    <t>Aussteiger</t>
  </si>
  <si>
    <t>aus dem Inland</t>
  </si>
  <si>
    <t>aus dem Ausland</t>
  </si>
  <si>
    <t>Transitverkehr*)</t>
  </si>
  <si>
    <t>Einladung</t>
  </si>
  <si>
    <t>Ausladung</t>
  </si>
  <si>
    <t>_____________________</t>
  </si>
  <si>
    <t>*) Direkter Durchgangsverkehr (gleiche Flugnummer).</t>
  </si>
  <si>
    <t>Veränderung
gegenüber
Vorjahres-
zeitraum</t>
  </si>
  <si>
    <t>Starts und Landungen insgesamt</t>
  </si>
  <si>
    <t>Transitverkehr</t>
  </si>
  <si>
    <t>Fracht und Post an Bord in Tonnen</t>
  </si>
  <si>
    <t>Inland</t>
  </si>
  <si>
    <t>Ausland</t>
  </si>
  <si>
    <t>E</t>
  </si>
  <si>
    <t>In</t>
  </si>
  <si>
    <t>Aus</t>
  </si>
  <si>
    <t>A</t>
  </si>
  <si>
    <t>an ins</t>
  </si>
  <si>
    <t>Nur E + A zusammen</t>
  </si>
  <si>
    <t>Ausland an E+A zusammen</t>
  </si>
  <si>
    <t>55,1</t>
  </si>
  <si>
    <t>-7,4</t>
  </si>
  <si>
    <t>-37,8</t>
  </si>
  <si>
    <t>-29,8</t>
  </si>
  <si>
    <t>-54,6</t>
  </si>
  <si>
    <t>-22,4</t>
  </si>
  <si>
    <t>-90,5</t>
  </si>
  <si>
    <t xml:space="preserve">Berlin-Brandenburg     </t>
  </si>
  <si>
    <t xml:space="preserve">Bremen                 </t>
  </si>
  <si>
    <t xml:space="preserve">Dortmund               </t>
  </si>
  <si>
    <t xml:space="preserve">Dresden                </t>
  </si>
  <si>
    <t xml:space="preserve">Düsseldorf             </t>
  </si>
  <si>
    <t xml:space="preserve">Erfurt                 </t>
  </si>
  <si>
    <t xml:space="preserve">Frankfurt/Main         </t>
  </si>
  <si>
    <t xml:space="preserve">Friedrichshafen        </t>
  </si>
  <si>
    <t xml:space="preserve">Hahn                   </t>
  </si>
  <si>
    <t xml:space="preserve">Hamburg                </t>
  </si>
  <si>
    <t xml:space="preserve">Hannover               </t>
  </si>
  <si>
    <t xml:space="preserve">Karlsruhe/Baden-Baden  </t>
  </si>
  <si>
    <t xml:space="preserve">Köln/Bonn              </t>
  </si>
  <si>
    <t xml:space="preserve">Leipzig/Halle          </t>
  </si>
  <si>
    <t xml:space="preserve">Memmingen              </t>
  </si>
  <si>
    <t xml:space="preserve">München                </t>
  </si>
  <si>
    <t xml:space="preserve">Münster/Osnabrück      </t>
  </si>
  <si>
    <t xml:space="preserve">Niederrhein            </t>
  </si>
  <si>
    <t xml:space="preserve">Nürnberg               </t>
  </si>
  <si>
    <t xml:space="preserve">Paderborn/Lippstadt    </t>
  </si>
  <si>
    <t xml:space="preserve">Rostock-Laage          </t>
  </si>
  <si>
    <t xml:space="preserve">Saarbrücken            </t>
  </si>
  <si>
    <t xml:space="preserve">Stuttgart              </t>
  </si>
  <si>
    <t>Platz</t>
  </si>
  <si>
    <t>Einsteiger insgesamt</t>
  </si>
  <si>
    <t>Aussteiger insgesamt</t>
  </si>
  <si>
    <t>Ein- und Aussteiger Gesamt</t>
  </si>
  <si>
    <t>Bayerns Hauptverkehrsflughäfen im Jahr 2021</t>
  </si>
  <si>
    <t>15,2</t>
  </si>
  <si>
    <t>16,1</t>
  </si>
  <si>
    <t>757,1</t>
  </si>
  <si>
    <t>17,2</t>
  </si>
  <si>
    <t>41,9</t>
  </si>
  <si>
    <t>12,9</t>
  </si>
  <si>
    <t>8,2</t>
  </si>
  <si>
    <t>X</t>
  </si>
  <si>
    <t>13,6</t>
  </si>
  <si>
    <t>-0,6</t>
  </si>
  <si>
    <t>Bayerns Verkehrsflughäfen im Jahr 2022</t>
  </si>
  <si>
    <t>x</t>
  </si>
  <si>
    <t>© Bayerisches Landesamt für Statistik,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</si>
</sst>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#\ ###\ ###;#\ ###\ ###;\-"/>
    <numFmt numFmtId="165" formatCode="0.0;\-0.0;\-"/>
    <numFmt numFmtId="166" formatCode="@\ *."/>
    <numFmt numFmtId="167" formatCode="0.0"/>
    <numFmt numFmtId="168" formatCode=".\ \ #;.\ \ #;\ȭ;__x0000_"/>
    <numFmt numFmtId="169" formatCode="#\ ###\ ###,;#\ ###\ ###;\-"/>
    <numFmt numFmtId="170" formatCode="#\ ###\ ##0,;#\ ###\ ###;\-"/>
    <numFmt numFmtId="171" formatCode="#.0\ ###\ ###;#.0\ ###\ ###;\-"/>
    <numFmt numFmtId="172" formatCode="#\ ###\ ##0"/>
  </numFmts>
  <fonts count="16">
    <font>
      <sz val="11"/>
      <color theme="1"/>
      <name val="Calibri"/>
      <family val="2"/>
      <scheme val="minor"/>
    </font>
    <font>
      <sz val="10"/>
      <name val="Arial"/>
    </font>
    <font>
      <b/>
      <sz val="14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MetaNormalLF-Roman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0"/>
      <color theme="1"/>
      <name val="Arial"/>
      <family val="2"/>
    </font>
    <font>
      <sz val="7.5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1"/>
    <xf numFmtId="0" fontId="3" fillId="0" borderId="10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0" borderId="0" xfId="1" applyBorder="1"/>
    <xf numFmtId="0" fontId="1" fillId="0" borderId="5" xfId="1" applyBorder="1"/>
    <xf numFmtId="164" fontId="1" fillId="0" borderId="0" xfId="1" applyNumberFormat="1"/>
    <xf numFmtId="165" fontId="4" fillId="0" borderId="0" xfId="1" applyNumberFormat="1" applyFont="1"/>
    <xf numFmtId="0" fontId="5" fillId="0" borderId="5" xfId="1" applyFont="1" applyBorder="1"/>
    <xf numFmtId="164" fontId="5" fillId="0" borderId="0" xfId="1" applyNumberFormat="1" applyFont="1"/>
    <xf numFmtId="165" fontId="6" fillId="0" borderId="0" xfId="1" applyNumberFormat="1" applyFont="1"/>
    <xf numFmtId="167" fontId="1" fillId="0" borderId="0" xfId="1" applyNumberFormat="1"/>
    <xf numFmtId="168" fontId="5" fillId="0" borderId="0" xfId="1" applyNumberFormat="1" applyFont="1"/>
    <xf numFmtId="169" fontId="1" fillId="0" borderId="0" xfId="1" applyNumberFormat="1"/>
    <xf numFmtId="169" fontId="1" fillId="0" borderId="0" xfId="1" applyNumberFormat="1" applyFill="1"/>
    <xf numFmtId="169" fontId="3" fillId="0" borderId="0" xfId="1" applyNumberFormat="1" applyFont="1" applyFill="1"/>
    <xf numFmtId="165" fontId="4" fillId="0" borderId="0" xfId="1" applyNumberFormat="1" applyFont="1" applyFill="1"/>
    <xf numFmtId="170" fontId="1" fillId="0" borderId="0" xfId="1" applyNumberFormat="1" applyFill="1"/>
    <xf numFmtId="165" fontId="4" fillId="0" borderId="0" xfId="1" quotePrefix="1" applyNumberFormat="1" applyFont="1" applyFill="1" applyAlignment="1">
      <alignment horizontal="right"/>
    </xf>
    <xf numFmtId="165" fontId="4" fillId="0" borderId="0" xfId="1" quotePrefix="1" applyNumberFormat="1" applyFont="1" applyAlignment="1">
      <alignment horizontal="right"/>
    </xf>
    <xf numFmtId="164" fontId="5" fillId="0" borderId="0" xfId="1" applyNumberFormat="1" applyFont="1" applyFill="1"/>
    <xf numFmtId="164" fontId="1" fillId="0" borderId="0" xfId="1" applyNumberFormat="1" applyFill="1"/>
    <xf numFmtId="165" fontId="6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0" borderId="0" xfId="1" applyNumberFormat="1" applyFont="1" applyFill="1" applyAlignment="1">
      <alignment horizontal="right"/>
    </xf>
    <xf numFmtId="164" fontId="3" fillId="0" borderId="0" xfId="1" applyNumberFormat="1" applyFont="1"/>
    <xf numFmtId="169" fontId="3" fillId="0" borderId="0" xfId="1" applyNumberFormat="1" applyFont="1"/>
    <xf numFmtId="170" fontId="3" fillId="0" borderId="0" xfId="1" applyNumberFormat="1" applyFont="1"/>
    <xf numFmtId="166" fontId="1" fillId="0" borderId="0" xfId="1" applyNumberFormat="1" applyBorder="1" applyAlignment="1">
      <alignment horizontal="left"/>
    </xf>
    <xf numFmtId="0" fontId="1" fillId="0" borderId="4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167" fontId="4" fillId="0" borderId="0" xfId="1" applyNumberFormat="1" applyFont="1"/>
    <xf numFmtId="171" fontId="1" fillId="0" borderId="0" xfId="1" applyNumberFormat="1"/>
    <xf numFmtId="0" fontId="3" fillId="0" borderId="0" xfId="1" applyFont="1"/>
    <xf numFmtId="0" fontId="5" fillId="0" borderId="0" xfId="1" applyFont="1"/>
    <xf numFmtId="1" fontId="1" fillId="0" borderId="0" xfId="1" applyNumberFormat="1" applyFill="1"/>
    <xf numFmtId="164" fontId="5" fillId="0" borderId="0" xfId="1" applyNumberFormat="1" applyFont="1" applyFill="1" applyAlignment="1">
      <alignment horizontal="right"/>
    </xf>
    <xf numFmtId="164" fontId="1" fillId="0" borderId="0" xfId="1" applyNumberFormat="1" applyFill="1" applyAlignment="1">
      <alignment horizontal="right"/>
    </xf>
    <xf numFmtId="169" fontId="5" fillId="0" borderId="0" xfId="1" applyNumberFormat="1" applyFont="1" applyFill="1"/>
    <xf numFmtId="169" fontId="5" fillId="0" borderId="0" xfId="1" applyNumberFormat="1" applyFont="1"/>
    <xf numFmtId="166" fontId="1" fillId="0" borderId="0" xfId="1" applyNumberFormat="1" applyBorder="1" applyAlignment="1">
      <alignment horizontal="left"/>
    </xf>
    <xf numFmtId="49" fontId="8" fillId="0" borderId="5" xfId="0" applyNumberFormat="1" applyFont="1" applyBorder="1" applyAlignment="1">
      <alignment vertical="center"/>
    </xf>
    <xf numFmtId="172" fontId="8" fillId="0" borderId="0" xfId="0" applyNumberFormat="1" applyFont="1" applyBorder="1" applyAlignment="1">
      <alignment horizontal="right" vertical="center"/>
    </xf>
    <xf numFmtId="172" fontId="0" fillId="0" borderId="0" xfId="0" applyNumberFormat="1"/>
    <xf numFmtId="0" fontId="0" fillId="2" borderId="0" xfId="0" applyFill="1"/>
    <xf numFmtId="49" fontId="8" fillId="2" borderId="5" xfId="0" applyNumberFormat="1" applyFont="1" applyFill="1" applyBorder="1" applyAlignment="1">
      <alignment vertical="center"/>
    </xf>
    <xf numFmtId="172" fontId="8" fillId="2" borderId="0" xfId="0" applyNumberFormat="1" applyFont="1" applyFill="1" applyBorder="1" applyAlignment="1">
      <alignment horizontal="right" vertical="center"/>
    </xf>
    <xf numFmtId="172" fontId="0" fillId="2" borderId="0" xfId="0" applyNumberFormat="1" applyFill="1"/>
    <xf numFmtId="166" fontId="1" fillId="0" borderId="0" xfId="1" applyNumberFormat="1" applyBorder="1" applyAlignment="1">
      <alignment horizontal="left"/>
    </xf>
    <xf numFmtId="0" fontId="2" fillId="0" borderId="0" xfId="1" applyFont="1" applyAlignment="1">
      <alignment horizontal="center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166" fontId="5" fillId="0" borderId="0" xfId="1" applyNumberFormat="1" applyFont="1" applyAlignment="1">
      <alignment horizontal="left"/>
    </xf>
    <xf numFmtId="166" fontId="1" fillId="0" borderId="0" xfId="1" applyNumberFormat="1" applyAlignment="1">
      <alignment horizontal="left"/>
    </xf>
    <xf numFmtId="0" fontId="7" fillId="0" borderId="0" xfId="1" applyFont="1" applyAlignment="1">
      <alignment horizontal="center"/>
    </xf>
    <xf numFmtId="0" fontId="1" fillId="0" borderId="10" xfId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0" xfId="1" applyFont="1" applyBorder="1"/>
    <xf numFmtId="164" fontId="9" fillId="0" borderId="0" xfId="1" applyNumberFormat="1" applyFont="1"/>
    <xf numFmtId="165" fontId="10" fillId="0" borderId="0" xfId="1" applyNumberFormat="1" applyFont="1"/>
    <xf numFmtId="0" fontId="9" fillId="0" borderId="0" xfId="1" applyFont="1"/>
    <xf numFmtId="166" fontId="11" fillId="0" borderId="0" xfId="1" applyNumberFormat="1" applyFont="1" applyAlignment="1">
      <alignment horizontal="left"/>
    </xf>
    <xf numFmtId="164" fontId="11" fillId="0" borderId="0" xfId="1" applyNumberFormat="1" applyFont="1"/>
    <xf numFmtId="165" fontId="12" fillId="0" borderId="0" xfId="1" applyNumberFormat="1" applyFont="1" applyAlignment="1">
      <alignment horizontal="right"/>
    </xf>
    <xf numFmtId="165" fontId="12" fillId="0" borderId="0" xfId="1" applyNumberFormat="1" applyFont="1"/>
    <xf numFmtId="166" fontId="9" fillId="0" borderId="0" xfId="1" applyNumberFormat="1" applyFont="1" applyBorder="1" applyAlignment="1">
      <alignment horizontal="left"/>
    </xf>
    <xf numFmtId="165" fontId="10" fillId="0" borderId="0" xfId="1" applyNumberFormat="1" applyFont="1" applyAlignment="1">
      <alignment horizontal="right"/>
    </xf>
    <xf numFmtId="169" fontId="9" fillId="0" borderId="0" xfId="1" applyNumberFormat="1" applyFont="1"/>
    <xf numFmtId="169" fontId="11" fillId="0" borderId="0" xfId="1" applyNumberFormat="1" applyFont="1" applyFill="1"/>
    <xf numFmtId="169" fontId="11" fillId="0" borderId="0" xfId="1" applyNumberFormat="1" applyFont="1"/>
    <xf numFmtId="170" fontId="9" fillId="0" borderId="0" xfId="1" applyNumberFormat="1" applyFont="1" applyFill="1"/>
    <xf numFmtId="166" fontId="9" fillId="0" borderId="0" xfId="1" applyNumberFormat="1" applyFont="1" applyBorder="1" applyAlignment="1">
      <alignment horizontal="left"/>
    </xf>
    <xf numFmtId="169" fontId="9" fillId="0" borderId="0" xfId="1" applyNumberFormat="1" applyFont="1" applyFill="1"/>
    <xf numFmtId="165" fontId="10" fillId="0" borderId="0" xfId="1" applyNumberFormat="1" applyFont="1" applyFill="1" applyAlignment="1">
      <alignment horizontal="right"/>
    </xf>
    <xf numFmtId="165" fontId="10" fillId="0" borderId="0" xfId="1" applyNumberFormat="1" applyFont="1" applyFill="1"/>
    <xf numFmtId="170" fontId="9" fillId="0" borderId="0" xfId="1" applyNumberFormat="1" applyFont="1"/>
    <xf numFmtId="165" fontId="10" fillId="0" borderId="0" xfId="1" quotePrefix="1" applyNumberFormat="1" applyFont="1" applyFill="1" applyAlignment="1">
      <alignment horizontal="right"/>
    </xf>
    <xf numFmtId="165" fontId="10" fillId="0" borderId="0" xfId="1" quotePrefix="1" applyNumberFormat="1" applyFont="1" applyAlignment="1">
      <alignment horizontal="right"/>
    </xf>
    <xf numFmtId="1" fontId="9" fillId="0" borderId="0" xfId="1" applyNumberFormat="1" applyFont="1" applyFill="1"/>
    <xf numFmtId="169" fontId="9" fillId="0" borderId="0" xfId="1" applyNumberFormat="1" applyFont="1" applyAlignment="1">
      <alignment horizontal="right"/>
    </xf>
    <xf numFmtId="164" fontId="11" fillId="0" borderId="0" xfId="1" applyNumberFormat="1" applyFont="1" applyFill="1"/>
    <xf numFmtId="1" fontId="11" fillId="0" borderId="0" xfId="1" applyNumberFormat="1" applyFont="1" applyFill="1"/>
    <xf numFmtId="164" fontId="12" fillId="0" borderId="0" xfId="1" applyNumberFormat="1" applyFont="1" applyFill="1" applyAlignment="1">
      <alignment horizontal="right"/>
    </xf>
    <xf numFmtId="164" fontId="9" fillId="0" borderId="0" xfId="1" applyNumberFormat="1" applyFont="1" applyFill="1"/>
    <xf numFmtId="164" fontId="9" fillId="0" borderId="0" xfId="1" applyNumberFormat="1" applyFont="1" applyFill="1" applyAlignment="1">
      <alignment horizontal="right"/>
    </xf>
    <xf numFmtId="164" fontId="10" fillId="0" borderId="0" xfId="1" applyNumberFormat="1" applyFont="1" applyFill="1" applyAlignment="1">
      <alignment horizontal="right"/>
    </xf>
    <xf numFmtId="0" fontId="13" fillId="0" borderId="0" xfId="1" applyFont="1" applyAlignment="1">
      <alignment horizontal="center"/>
    </xf>
    <xf numFmtId="0" fontId="14" fillId="0" borderId="0" xfId="1" applyFont="1"/>
    <xf numFmtId="0" fontId="15" fillId="0" borderId="0" xfId="1" applyFont="1" applyAlignment="1">
      <alignment horizontal="right"/>
    </xf>
  </cellXfs>
  <cellStyles count="5">
    <cellStyle name="Standard" xfId="0" builtinId="0"/>
    <cellStyle name="Standard 2" xfId="1" xr:uid="{00000000-0005-0000-0000-000001000000}"/>
    <cellStyle name="Währung 2" xfId="2" xr:uid="{00000000-0005-0000-0000-000002000000}"/>
    <cellStyle name="Währung 3" xfId="3" xr:uid="{00000000-0005-0000-0000-000003000000}"/>
    <cellStyle name="Währung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M26"/>
  <sheetViews>
    <sheetView tabSelected="1" zoomScaleNormal="100" workbookViewId="0">
      <selection activeCell="C27" sqref="C27"/>
    </sheetView>
  </sheetViews>
  <sheetFormatPr baseColWidth="10" defaultColWidth="11.5546875" defaultRowHeight="13.2"/>
  <cols>
    <col min="1" max="1" width="5.44140625" style="1" customWidth="1"/>
    <col min="2" max="2" width="6.5546875" style="1" customWidth="1"/>
    <col min="3" max="3" width="22.44140625" style="1" customWidth="1"/>
    <col min="4" max="11" width="8.6640625" style="1" customWidth="1"/>
    <col min="12" max="12" width="11.5546875" style="1"/>
    <col min="13" max="13" width="12.6640625" style="1" bestFit="1" customWidth="1"/>
    <col min="14" max="16384" width="11.5546875" style="1"/>
  </cols>
  <sheetData>
    <row r="1" spans="1:13" ht="13.2" customHeight="1">
      <c r="A1" s="110" t="s">
        <v>82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3" ht="13.2" customHeight="1"/>
    <row r="3" spans="1:13" ht="13.2" customHeight="1">
      <c r="A3" s="69" t="s">
        <v>0</v>
      </c>
      <c r="B3" s="69"/>
      <c r="C3" s="69"/>
      <c r="D3" s="70" t="s">
        <v>1</v>
      </c>
      <c r="E3" s="71"/>
      <c r="F3" s="71"/>
      <c r="G3" s="71"/>
      <c r="H3" s="71"/>
      <c r="I3" s="71"/>
      <c r="J3" s="71"/>
      <c r="K3" s="71"/>
    </row>
    <row r="4" spans="1:13" ht="13.2" customHeight="1">
      <c r="A4" s="72"/>
      <c r="B4" s="72"/>
      <c r="C4" s="72"/>
      <c r="D4" s="73" t="s">
        <v>2</v>
      </c>
      <c r="E4" s="74"/>
      <c r="F4" s="75" t="s">
        <v>3</v>
      </c>
      <c r="G4" s="75"/>
      <c r="H4" s="75" t="s">
        <v>4</v>
      </c>
      <c r="I4" s="73"/>
      <c r="J4" s="76" t="s">
        <v>5</v>
      </c>
      <c r="K4" s="77"/>
    </row>
    <row r="5" spans="1:13" ht="70.650000000000006" customHeight="1">
      <c r="A5" s="78"/>
      <c r="B5" s="78"/>
      <c r="C5" s="78"/>
      <c r="D5" s="79" t="s">
        <v>6</v>
      </c>
      <c r="E5" s="79" t="s">
        <v>7</v>
      </c>
      <c r="F5" s="79" t="s">
        <v>6</v>
      </c>
      <c r="G5" s="79" t="s">
        <v>7</v>
      </c>
      <c r="H5" s="79" t="s">
        <v>6</v>
      </c>
      <c r="I5" s="79" t="s">
        <v>7</v>
      </c>
      <c r="J5" s="79" t="s">
        <v>6</v>
      </c>
      <c r="K5" s="80" t="s">
        <v>7</v>
      </c>
      <c r="L5" s="4"/>
    </row>
    <row r="6" spans="1:13" ht="13.2" customHeight="1">
      <c r="A6" s="81"/>
      <c r="B6" s="81"/>
      <c r="C6" s="81"/>
      <c r="D6" s="82"/>
      <c r="E6" s="83"/>
      <c r="F6" s="82"/>
      <c r="G6" s="83"/>
      <c r="H6" s="82"/>
      <c r="I6" s="83"/>
      <c r="J6" s="84"/>
      <c r="K6" s="84"/>
    </row>
    <row r="7" spans="1:13" ht="13.2" customHeight="1">
      <c r="A7" s="85" t="s">
        <v>8</v>
      </c>
      <c r="B7" s="85"/>
      <c r="C7" s="85"/>
      <c r="D7" s="86">
        <v>276691</v>
      </c>
      <c r="E7" s="87">
        <v>88.8</v>
      </c>
      <c r="F7" s="86">
        <v>29495</v>
      </c>
      <c r="G7" s="87">
        <v>101.7</v>
      </c>
      <c r="H7" s="86">
        <v>15804</v>
      </c>
      <c r="I7" s="87">
        <v>49.9</v>
      </c>
      <c r="J7" s="86">
        <f>D7+F7+H7</f>
        <v>321990</v>
      </c>
      <c r="K7" s="88">
        <v>87.520747310857317</v>
      </c>
      <c r="L7" s="11"/>
      <c r="M7" s="12"/>
    </row>
    <row r="8" spans="1:13" ht="13.2" customHeight="1">
      <c r="A8" s="84" t="s">
        <v>9</v>
      </c>
      <c r="B8" s="89" t="s">
        <v>10</v>
      </c>
      <c r="C8" s="89"/>
      <c r="D8" s="82">
        <v>138421</v>
      </c>
      <c r="E8" s="90">
        <v>88.6</v>
      </c>
      <c r="F8" s="82">
        <v>14661</v>
      </c>
      <c r="G8" s="90">
        <v>104.1</v>
      </c>
      <c r="H8" s="82">
        <v>7903</v>
      </c>
      <c r="I8" s="90">
        <v>49.8</v>
      </c>
      <c r="J8" s="82">
        <f t="shared" ref="J8:J23" si="0">D8+F8+H8</f>
        <v>160985</v>
      </c>
      <c r="K8" s="83">
        <v>87.523296990028882</v>
      </c>
      <c r="L8" s="11"/>
      <c r="M8" s="12"/>
    </row>
    <row r="9" spans="1:13" ht="13.2" customHeight="1">
      <c r="A9" s="84"/>
      <c r="B9" s="89" t="s">
        <v>11</v>
      </c>
      <c r="C9" s="89"/>
      <c r="D9" s="82">
        <v>138270</v>
      </c>
      <c r="E9" s="90">
        <v>89</v>
      </c>
      <c r="F9" s="82">
        <v>14834</v>
      </c>
      <c r="G9" s="90">
        <v>99.4</v>
      </c>
      <c r="H9" s="82">
        <v>7901</v>
      </c>
      <c r="I9" s="90">
        <v>49.9</v>
      </c>
      <c r="J9" s="82">
        <f t="shared" si="0"/>
        <v>161005</v>
      </c>
      <c r="K9" s="83">
        <v>87.51819801772632</v>
      </c>
      <c r="L9" s="11"/>
      <c r="M9" s="12"/>
    </row>
    <row r="10" spans="1:13" ht="13.2" customHeight="1">
      <c r="A10" s="84"/>
      <c r="B10" s="81"/>
      <c r="C10" s="81"/>
      <c r="D10" s="91"/>
      <c r="E10" s="87"/>
      <c r="F10" s="82"/>
      <c r="G10" s="87"/>
      <c r="H10" s="82"/>
      <c r="I10" s="87"/>
      <c r="J10" s="86"/>
      <c r="K10" s="88"/>
      <c r="L10" s="11"/>
      <c r="M10" s="12"/>
    </row>
    <row r="11" spans="1:13" ht="13.2" customHeight="1">
      <c r="A11" s="85" t="s">
        <v>12</v>
      </c>
      <c r="B11" s="85"/>
      <c r="C11" s="85"/>
      <c r="D11" s="92">
        <f>D12+D15+D18</f>
        <v>31633276</v>
      </c>
      <c r="E11" s="87">
        <v>153.19999999999999</v>
      </c>
      <c r="F11" s="92">
        <f>F12+F15+F18</f>
        <v>3267323</v>
      </c>
      <c r="G11" s="87">
        <v>209.4</v>
      </c>
      <c r="H11" s="92">
        <f>H12+H15+H18</f>
        <v>1988174</v>
      </c>
      <c r="I11" s="87">
        <v>103.2</v>
      </c>
      <c r="J11" s="93">
        <f t="shared" si="0"/>
        <v>36888773</v>
      </c>
      <c r="K11" s="88">
        <v>153.96213425129088</v>
      </c>
      <c r="L11" s="11"/>
      <c r="M11" s="12"/>
    </row>
    <row r="12" spans="1:13" ht="13.2" customHeight="1">
      <c r="A12" s="84" t="s">
        <v>9</v>
      </c>
      <c r="B12" s="89" t="s">
        <v>13</v>
      </c>
      <c r="C12" s="89"/>
      <c r="D12" s="94">
        <f>SUM(D13:D14)</f>
        <v>15754418</v>
      </c>
      <c r="E12" s="90">
        <v>152.30000000000001</v>
      </c>
      <c r="F12" s="94">
        <f>SUM(F13+F14)</f>
        <v>1628095</v>
      </c>
      <c r="G12" s="90">
        <v>209.3</v>
      </c>
      <c r="H12" s="94">
        <f>SUM(H13+H14)</f>
        <v>986905</v>
      </c>
      <c r="I12" s="90">
        <v>100.6</v>
      </c>
      <c r="J12" s="91">
        <f t="shared" si="0"/>
        <v>18369418</v>
      </c>
      <c r="K12" s="83">
        <v>152.91836701256219</v>
      </c>
      <c r="L12" s="11"/>
      <c r="M12" s="12"/>
    </row>
    <row r="13" spans="1:13" ht="13.2" customHeight="1">
      <c r="A13" s="84"/>
      <c r="B13" s="84" t="s">
        <v>9</v>
      </c>
      <c r="C13" s="95" t="s">
        <v>14</v>
      </c>
      <c r="D13" s="96">
        <v>2409065</v>
      </c>
      <c r="E13" s="97">
        <v>113.6</v>
      </c>
      <c r="F13" s="96">
        <v>82766</v>
      </c>
      <c r="G13" s="97">
        <v>184.2</v>
      </c>
      <c r="H13" s="94">
        <v>821</v>
      </c>
      <c r="I13" s="90">
        <v>131.9</v>
      </c>
      <c r="J13" s="91">
        <f t="shared" si="0"/>
        <v>2492652</v>
      </c>
      <c r="K13" s="98">
        <v>115.34995148981977</v>
      </c>
      <c r="L13" s="11"/>
      <c r="M13" s="12"/>
    </row>
    <row r="14" spans="1:13" ht="13.2" customHeight="1">
      <c r="A14" s="84"/>
      <c r="B14" s="95"/>
      <c r="C14" s="95" t="s">
        <v>15</v>
      </c>
      <c r="D14" s="96">
        <v>13345353</v>
      </c>
      <c r="E14" s="97">
        <v>160.80000000000001</v>
      </c>
      <c r="F14" s="96">
        <v>1545329</v>
      </c>
      <c r="G14" s="97">
        <v>210.8</v>
      </c>
      <c r="H14" s="96">
        <v>986084</v>
      </c>
      <c r="I14" s="97">
        <v>100.6</v>
      </c>
      <c r="J14" s="91">
        <f t="shared" si="0"/>
        <v>15876766</v>
      </c>
      <c r="K14" s="98">
        <v>160.04064535973666</v>
      </c>
      <c r="L14" s="11"/>
      <c r="M14" s="12"/>
    </row>
    <row r="15" spans="1:13" ht="13.2" customHeight="1">
      <c r="A15" s="84"/>
      <c r="B15" s="89" t="s">
        <v>16</v>
      </c>
      <c r="C15" s="89"/>
      <c r="D15" s="94">
        <f>SUM(D16+D17)</f>
        <v>15858858</v>
      </c>
      <c r="E15" s="97">
        <v>154.6</v>
      </c>
      <c r="F15" s="94">
        <f>SUM(F16+F17)</f>
        <v>1625228</v>
      </c>
      <c r="G15" s="97">
        <v>213.1</v>
      </c>
      <c r="H15" s="94">
        <f>SUM(H16+H17)</f>
        <v>1001269</v>
      </c>
      <c r="I15" s="97">
        <v>106</v>
      </c>
      <c r="J15" s="99">
        <f t="shared" si="0"/>
        <v>18485355</v>
      </c>
      <c r="K15" s="98">
        <v>155.52248333502894</v>
      </c>
      <c r="L15" s="11"/>
      <c r="M15" s="12"/>
    </row>
    <row r="16" spans="1:13" ht="13.2" customHeight="1">
      <c r="A16" s="84"/>
      <c r="B16" s="95"/>
      <c r="C16" s="95" t="s">
        <v>17</v>
      </c>
      <c r="D16" s="96">
        <v>2379675</v>
      </c>
      <c r="E16" s="97">
        <v>107.2</v>
      </c>
      <c r="F16" s="96">
        <v>73351</v>
      </c>
      <c r="G16" s="97">
        <v>187.4</v>
      </c>
      <c r="H16" s="94">
        <v>864</v>
      </c>
      <c r="I16" s="100">
        <v>101.9</v>
      </c>
      <c r="J16" s="91">
        <f t="shared" si="0"/>
        <v>2453890</v>
      </c>
      <c r="K16" s="98">
        <v>108.89343658727395</v>
      </c>
      <c r="L16" s="11"/>
      <c r="M16" s="12"/>
    </row>
    <row r="17" spans="1:13" ht="13.2" customHeight="1">
      <c r="A17" s="84"/>
      <c r="B17" s="95"/>
      <c r="C17" s="95" t="s">
        <v>18</v>
      </c>
      <c r="D17" s="96">
        <v>13479183</v>
      </c>
      <c r="E17" s="97">
        <v>165.3</v>
      </c>
      <c r="F17" s="96">
        <v>1551877</v>
      </c>
      <c r="G17" s="97">
        <v>214.4</v>
      </c>
      <c r="H17" s="96">
        <v>1000405</v>
      </c>
      <c r="I17" s="97">
        <v>106</v>
      </c>
      <c r="J17" s="91">
        <f t="shared" si="0"/>
        <v>16031465</v>
      </c>
      <c r="K17" s="98">
        <v>164.56191115393736</v>
      </c>
      <c r="L17" s="11"/>
      <c r="M17" s="12"/>
    </row>
    <row r="18" spans="1:13" ht="13.2" customHeight="1">
      <c r="A18" s="84"/>
      <c r="B18" s="89" t="s">
        <v>19</v>
      </c>
      <c r="C18" s="89"/>
      <c r="D18" s="96">
        <v>20000</v>
      </c>
      <c r="E18" s="101">
        <v>13.2</v>
      </c>
      <c r="F18" s="96">
        <v>14000</v>
      </c>
      <c r="G18" s="101">
        <v>31.9</v>
      </c>
      <c r="H18" s="102">
        <v>0</v>
      </c>
      <c r="I18" s="97">
        <v>-40.5</v>
      </c>
      <c r="J18" s="103" t="s">
        <v>83</v>
      </c>
      <c r="K18" s="90" t="s">
        <v>83</v>
      </c>
      <c r="L18" s="11"/>
      <c r="M18" s="12"/>
    </row>
    <row r="19" spans="1:13" ht="13.2" customHeight="1">
      <c r="A19" s="84"/>
      <c r="B19" s="84"/>
      <c r="C19" s="81"/>
      <c r="D19" s="84"/>
      <c r="E19" s="90"/>
      <c r="F19" s="83"/>
      <c r="G19" s="87"/>
      <c r="H19" s="83"/>
      <c r="I19" s="87"/>
      <c r="J19" s="86"/>
      <c r="K19" s="83"/>
      <c r="L19" s="11"/>
      <c r="M19" s="12"/>
    </row>
    <row r="20" spans="1:13" ht="13.2" customHeight="1">
      <c r="A20" s="85" t="s">
        <v>27</v>
      </c>
      <c r="B20" s="85"/>
      <c r="C20" s="85"/>
      <c r="D20" s="104">
        <v>274682</v>
      </c>
      <c r="E20" s="87">
        <v>51</v>
      </c>
      <c r="F20" s="104">
        <v>4804</v>
      </c>
      <c r="G20" s="87" t="s">
        <v>39</v>
      </c>
      <c r="H20" s="105">
        <v>0</v>
      </c>
      <c r="I20" s="106" t="s">
        <v>43</v>
      </c>
      <c r="J20" s="86">
        <f t="shared" si="0"/>
        <v>279486</v>
      </c>
      <c r="K20" s="88">
        <v>47.394234724551467</v>
      </c>
      <c r="L20" s="11"/>
      <c r="M20" s="12"/>
    </row>
    <row r="21" spans="1:13" ht="13.2" customHeight="1">
      <c r="A21" s="84" t="s">
        <v>9</v>
      </c>
      <c r="B21" s="89" t="s">
        <v>20</v>
      </c>
      <c r="C21" s="89"/>
      <c r="D21" s="107">
        <v>149521</v>
      </c>
      <c r="E21" s="90">
        <v>53</v>
      </c>
      <c r="F21" s="107">
        <v>2022</v>
      </c>
      <c r="G21" s="90" t="s">
        <v>40</v>
      </c>
      <c r="H21" s="107">
        <v>0</v>
      </c>
      <c r="I21" s="108">
        <v>0</v>
      </c>
      <c r="J21" s="82">
        <f t="shared" si="0"/>
        <v>151543</v>
      </c>
      <c r="K21" s="83">
        <v>50.613713388393613</v>
      </c>
      <c r="L21" s="11"/>
      <c r="M21" s="12"/>
    </row>
    <row r="22" spans="1:13" ht="13.2" customHeight="1">
      <c r="A22" s="84"/>
      <c r="B22" s="89" t="s">
        <v>21</v>
      </c>
      <c r="C22" s="89"/>
      <c r="D22" s="107">
        <v>117159</v>
      </c>
      <c r="E22" s="90" t="s">
        <v>37</v>
      </c>
      <c r="F22" s="107">
        <v>1374</v>
      </c>
      <c r="G22" s="90" t="s">
        <v>41</v>
      </c>
      <c r="H22" s="102">
        <v>0</v>
      </c>
      <c r="I22" s="109" t="s">
        <v>43</v>
      </c>
      <c r="J22" s="82">
        <f t="shared" si="0"/>
        <v>118533</v>
      </c>
      <c r="K22" s="83">
        <v>50.912864127113465</v>
      </c>
      <c r="L22" s="11"/>
      <c r="M22" s="12"/>
    </row>
    <row r="23" spans="1:13" ht="13.2" customHeight="1">
      <c r="A23" s="84"/>
      <c r="B23" s="89" t="s">
        <v>19</v>
      </c>
      <c r="C23" s="89"/>
      <c r="D23" s="107">
        <v>8002</v>
      </c>
      <c r="E23" s="90" t="s">
        <v>38</v>
      </c>
      <c r="F23" s="107">
        <v>1408</v>
      </c>
      <c r="G23" s="90" t="s">
        <v>42</v>
      </c>
      <c r="H23" s="107">
        <v>0</v>
      </c>
      <c r="I23" s="108">
        <v>0</v>
      </c>
      <c r="J23" s="82">
        <f t="shared" si="0"/>
        <v>9410</v>
      </c>
      <c r="K23" s="83">
        <v>-10.029639544889569</v>
      </c>
      <c r="L23" s="11"/>
      <c r="M23" s="12"/>
    </row>
    <row r="24" spans="1:13" ht="13.2" customHeight="1">
      <c r="A24" s="1" t="s">
        <v>22</v>
      </c>
      <c r="D24" s="6"/>
      <c r="F24" s="6"/>
      <c r="H24" s="6"/>
      <c r="M24" s="12"/>
    </row>
    <row r="25" spans="1:13" ht="13.2" customHeight="1">
      <c r="A25" s="111" t="s">
        <v>23</v>
      </c>
      <c r="J25" s="6"/>
    </row>
    <row r="26" spans="1:13">
      <c r="A26" s="112" t="s">
        <v>84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</row>
  </sheetData>
  <mergeCells count="19">
    <mergeCell ref="A26:K26"/>
    <mergeCell ref="B18:C18"/>
    <mergeCell ref="A20:C20"/>
    <mergeCell ref="B21:C21"/>
    <mergeCell ref="B22:C22"/>
    <mergeCell ref="B23:C23"/>
    <mergeCell ref="B15:C15"/>
    <mergeCell ref="A1:K1"/>
    <mergeCell ref="A3:C5"/>
    <mergeCell ref="D3:K3"/>
    <mergeCell ref="D4:E4"/>
    <mergeCell ref="F4:G4"/>
    <mergeCell ref="H4:I4"/>
    <mergeCell ref="J4:K4"/>
    <mergeCell ref="A7:C7"/>
    <mergeCell ref="B8:C8"/>
    <mergeCell ref="B9:C9"/>
    <mergeCell ref="A11:C11"/>
    <mergeCell ref="B12:C1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1:N58"/>
  <sheetViews>
    <sheetView zoomScale="85" zoomScaleNormal="85" workbookViewId="0">
      <selection sqref="A1:J1"/>
    </sheetView>
  </sheetViews>
  <sheetFormatPr baseColWidth="10" defaultColWidth="11.44140625" defaultRowHeight="13.2"/>
  <cols>
    <col min="1" max="1" width="6.44140625" style="1" customWidth="1"/>
    <col min="2" max="2" width="6.5546875" style="1" customWidth="1"/>
    <col min="3" max="3" width="24.44140625" style="1" customWidth="1"/>
    <col min="4" max="4" width="0.5546875" style="1" customWidth="1"/>
    <col min="5" max="5" width="11.5546875" style="1" bestFit="1" customWidth="1"/>
    <col min="6" max="12" width="11.44140625" style="1"/>
    <col min="13" max="13" width="14" style="1" bestFit="1" customWidth="1"/>
    <col min="14" max="16384" width="11.44140625" style="1"/>
  </cols>
  <sheetData>
    <row r="1" spans="1:14" ht="17.399999999999999">
      <c r="A1" s="67" t="str">
        <f>PM!A1</f>
        <v>Bayerns Verkehrsflughäfen im Jahr 2022</v>
      </c>
      <c r="B1" s="67"/>
      <c r="C1" s="67"/>
      <c r="D1" s="67"/>
      <c r="E1" s="67"/>
      <c r="F1" s="67"/>
      <c r="G1" s="67"/>
      <c r="H1" s="67"/>
      <c r="I1" s="67"/>
      <c r="J1" s="67"/>
    </row>
    <row r="3" spans="1:14" ht="15" customHeight="1">
      <c r="A3" s="52" t="s">
        <v>0</v>
      </c>
      <c r="B3" s="52"/>
      <c r="C3" s="52"/>
      <c r="D3" s="53"/>
      <c r="E3" s="58" t="s">
        <v>1</v>
      </c>
      <c r="F3" s="59"/>
      <c r="G3" s="59"/>
      <c r="H3" s="59"/>
      <c r="I3" s="59"/>
      <c r="J3" s="29"/>
    </row>
    <row r="4" spans="1:14" ht="15" customHeight="1">
      <c r="A4" s="54"/>
      <c r="B4" s="54"/>
      <c r="C4" s="54"/>
      <c r="D4" s="55"/>
      <c r="E4" s="68" t="s">
        <v>2</v>
      </c>
      <c r="F4" s="68"/>
      <c r="G4" s="68" t="s">
        <v>3</v>
      </c>
      <c r="H4" s="68"/>
      <c r="I4" s="68" t="s">
        <v>4</v>
      </c>
      <c r="J4" s="58"/>
    </row>
    <row r="5" spans="1:14" ht="54.75" customHeight="1">
      <c r="A5" s="56"/>
      <c r="B5" s="56"/>
      <c r="C5" s="56"/>
      <c r="D5" s="57"/>
      <c r="E5" s="30" t="s">
        <v>5</v>
      </c>
      <c r="F5" s="31" t="s">
        <v>24</v>
      </c>
      <c r="G5" s="30" t="s">
        <v>5</v>
      </c>
      <c r="H5" s="31" t="s">
        <v>24</v>
      </c>
      <c r="I5" s="30" t="s">
        <v>5</v>
      </c>
      <c r="J5" s="32" t="s">
        <v>24</v>
      </c>
    </row>
    <row r="6" spans="1:14" ht="12.9" customHeight="1">
      <c r="A6" s="4"/>
      <c r="B6" s="4"/>
      <c r="C6" s="4"/>
      <c r="D6" s="5"/>
      <c r="E6" s="6"/>
      <c r="F6" s="7"/>
      <c r="G6" s="6"/>
      <c r="H6" s="7"/>
      <c r="I6" s="6"/>
      <c r="J6" s="7"/>
    </row>
    <row r="7" spans="1:14">
      <c r="A7" s="66" t="s">
        <v>25</v>
      </c>
      <c r="B7" s="66"/>
      <c r="C7" s="66"/>
      <c r="D7" s="5"/>
      <c r="E7" s="6">
        <f>PM!D7</f>
        <v>276691</v>
      </c>
      <c r="F7" s="33">
        <f>PM!E7</f>
        <v>88.8</v>
      </c>
      <c r="G7" s="6">
        <f>PM!F7</f>
        <v>29495</v>
      </c>
      <c r="H7" s="11">
        <f>PM!G7</f>
        <v>101.7</v>
      </c>
      <c r="I7" s="6">
        <f>PM!H7</f>
        <v>15804</v>
      </c>
      <c r="J7" s="11">
        <f>PM!I7</f>
        <v>49.9</v>
      </c>
      <c r="L7" s="6">
        <f>SUM(E7,G7,I7)</f>
        <v>321990</v>
      </c>
      <c r="M7" s="6"/>
      <c r="N7" s="6"/>
    </row>
    <row r="8" spans="1:14">
      <c r="A8" s="1" t="s">
        <v>9</v>
      </c>
      <c r="B8" s="50" t="s">
        <v>10</v>
      </c>
      <c r="C8" s="50"/>
      <c r="D8" s="5"/>
      <c r="E8" s="6">
        <f>PM!D8</f>
        <v>138421</v>
      </c>
      <c r="F8" s="33">
        <f>PM!E8</f>
        <v>88.6</v>
      </c>
      <c r="G8" s="6">
        <f>PM!F8</f>
        <v>14661</v>
      </c>
      <c r="H8" s="11">
        <f>PM!G8</f>
        <v>104.1</v>
      </c>
      <c r="I8" s="6">
        <f>PM!H8</f>
        <v>7903</v>
      </c>
      <c r="J8" s="11">
        <f>PM!I8</f>
        <v>49.8</v>
      </c>
      <c r="L8" s="6">
        <f>SUM(E8,G8,I8)</f>
        <v>160985</v>
      </c>
      <c r="M8" s="6"/>
      <c r="N8" s="6"/>
    </row>
    <row r="9" spans="1:14">
      <c r="B9" s="50" t="s">
        <v>11</v>
      </c>
      <c r="C9" s="50"/>
      <c r="D9" s="5"/>
      <c r="E9" s="6">
        <f>PM!D9</f>
        <v>138270</v>
      </c>
      <c r="F9" s="33">
        <f>PM!E9</f>
        <v>89</v>
      </c>
      <c r="G9" s="6">
        <f>PM!F9</f>
        <v>14834</v>
      </c>
      <c r="H9" s="11">
        <f>PM!G9</f>
        <v>99.4</v>
      </c>
      <c r="I9" s="6">
        <f>PM!H9</f>
        <v>7901</v>
      </c>
      <c r="J9" s="11">
        <f>PM!I9</f>
        <v>49.9</v>
      </c>
      <c r="L9" s="6">
        <f t="shared" ref="L9" si="0">SUM(E9,G9,I9)</f>
        <v>161005</v>
      </c>
      <c r="M9" s="6"/>
      <c r="N9" s="6"/>
    </row>
    <row r="10" spans="1:14">
      <c r="B10" s="4"/>
      <c r="C10" s="4"/>
      <c r="D10" s="5"/>
      <c r="E10" s="6"/>
      <c r="F10" s="33"/>
      <c r="G10" s="6"/>
      <c r="H10" s="11"/>
      <c r="I10" s="6"/>
      <c r="J10" s="11"/>
      <c r="M10" s="6"/>
      <c r="N10" s="6"/>
    </row>
    <row r="11" spans="1:14">
      <c r="A11" s="66" t="s">
        <v>12</v>
      </c>
      <c r="B11" s="66"/>
      <c r="C11" s="66"/>
      <c r="D11" s="5"/>
      <c r="E11" s="6">
        <f>PM!D11</f>
        <v>31633276</v>
      </c>
      <c r="F11" s="33">
        <f>PM!E11</f>
        <v>153.19999999999999</v>
      </c>
      <c r="G11" s="6">
        <f>PM!F11</f>
        <v>3267323</v>
      </c>
      <c r="H11" s="11">
        <f>PM!G11</f>
        <v>209.4</v>
      </c>
      <c r="I11" s="6">
        <f>PM!H11</f>
        <v>1988174</v>
      </c>
      <c r="J11" s="11">
        <f>PM!I11</f>
        <v>103.2</v>
      </c>
      <c r="L11" s="6">
        <f>SUM(E11,G11,I11)/1000</f>
        <v>36888.773000000001</v>
      </c>
      <c r="M11" s="6"/>
      <c r="N11" s="6"/>
    </row>
    <row r="12" spans="1:14">
      <c r="A12" s="1" t="s">
        <v>9</v>
      </c>
      <c r="B12" s="50" t="s">
        <v>13</v>
      </c>
      <c r="C12" s="50"/>
      <c r="D12" s="5"/>
      <c r="E12" s="6">
        <f>PM!D12</f>
        <v>15754418</v>
      </c>
      <c r="F12" s="33">
        <f>PM!E12</f>
        <v>152.30000000000001</v>
      </c>
      <c r="G12" s="6">
        <f>PM!F12</f>
        <v>1628095</v>
      </c>
      <c r="H12" s="11">
        <f>PM!G12</f>
        <v>209.3</v>
      </c>
      <c r="I12" s="6">
        <f>PM!H12</f>
        <v>986905</v>
      </c>
      <c r="J12" s="11">
        <f>PM!I12</f>
        <v>100.6</v>
      </c>
      <c r="L12" s="6">
        <f t="shared" ref="L12:L18" si="1">SUM(E12,G12,I12)/1000</f>
        <v>18369.418000000001</v>
      </c>
      <c r="M12" s="6"/>
      <c r="N12" s="6"/>
    </row>
    <row r="13" spans="1:14">
      <c r="B13" s="1" t="s">
        <v>9</v>
      </c>
      <c r="C13" s="28" t="s">
        <v>14</v>
      </c>
      <c r="D13" s="5"/>
      <c r="E13" s="6">
        <f>PM!D13</f>
        <v>2409065</v>
      </c>
      <c r="F13" s="33">
        <f>PM!E13</f>
        <v>113.6</v>
      </c>
      <c r="G13" s="6">
        <f>PM!F13</f>
        <v>82766</v>
      </c>
      <c r="H13" s="11">
        <f>PM!G13</f>
        <v>184.2</v>
      </c>
      <c r="I13" s="6">
        <f>PM!H13</f>
        <v>821</v>
      </c>
      <c r="J13" s="11">
        <f>PM!I13</f>
        <v>131.9</v>
      </c>
      <c r="L13" s="6">
        <f t="shared" si="1"/>
        <v>2492.652</v>
      </c>
      <c r="M13" s="6"/>
      <c r="N13" s="6"/>
    </row>
    <row r="14" spans="1:14">
      <c r="B14" s="28"/>
      <c r="C14" s="28" t="s">
        <v>15</v>
      </c>
      <c r="D14" s="5"/>
      <c r="E14" s="6">
        <f>PM!D14</f>
        <v>13345353</v>
      </c>
      <c r="F14" s="33">
        <f>PM!E14</f>
        <v>160.80000000000001</v>
      </c>
      <c r="G14" s="6">
        <f>PM!F14</f>
        <v>1545329</v>
      </c>
      <c r="H14" s="11">
        <f>PM!G14</f>
        <v>210.8</v>
      </c>
      <c r="I14" s="6">
        <f>PM!H14</f>
        <v>986084</v>
      </c>
      <c r="J14" s="11">
        <f>PM!I14</f>
        <v>100.6</v>
      </c>
      <c r="L14" s="6">
        <f t="shared" si="1"/>
        <v>15876.766</v>
      </c>
      <c r="M14" s="6"/>
      <c r="N14" s="6"/>
    </row>
    <row r="15" spans="1:14">
      <c r="B15" s="50" t="s">
        <v>16</v>
      </c>
      <c r="C15" s="50"/>
      <c r="D15" s="5"/>
      <c r="E15" s="6">
        <f>PM!D15</f>
        <v>15858858</v>
      </c>
      <c r="F15" s="33">
        <f>PM!E15</f>
        <v>154.6</v>
      </c>
      <c r="G15" s="6">
        <f>PM!F15</f>
        <v>1625228</v>
      </c>
      <c r="H15" s="11">
        <f>PM!G15</f>
        <v>213.1</v>
      </c>
      <c r="I15" s="6">
        <f>PM!H15</f>
        <v>1001269</v>
      </c>
      <c r="J15" s="11">
        <f>PM!I15</f>
        <v>106</v>
      </c>
      <c r="L15" s="6">
        <f t="shared" si="1"/>
        <v>18485.355</v>
      </c>
      <c r="M15" s="6"/>
      <c r="N15" s="6"/>
    </row>
    <row r="16" spans="1:14">
      <c r="B16" s="28"/>
      <c r="C16" s="1" t="s">
        <v>17</v>
      </c>
      <c r="D16" s="5"/>
      <c r="E16" s="6">
        <f>PM!D16</f>
        <v>2379675</v>
      </c>
      <c r="F16" s="33">
        <f>PM!E16</f>
        <v>107.2</v>
      </c>
      <c r="G16" s="6">
        <f>PM!F16</f>
        <v>73351</v>
      </c>
      <c r="H16" s="11">
        <f>PM!G16</f>
        <v>187.4</v>
      </c>
      <c r="I16" s="6">
        <f>PM!H16</f>
        <v>864</v>
      </c>
      <c r="J16" s="11">
        <f>PM!I16</f>
        <v>101.9</v>
      </c>
      <c r="L16" s="6">
        <f t="shared" si="1"/>
        <v>2453.89</v>
      </c>
      <c r="M16" s="6"/>
      <c r="N16" s="6"/>
    </row>
    <row r="17" spans="1:14">
      <c r="B17" s="28"/>
      <c r="C17" s="28" t="s">
        <v>18</v>
      </c>
      <c r="D17" s="5"/>
      <c r="E17" s="6">
        <f>PM!D17</f>
        <v>13479183</v>
      </c>
      <c r="F17" s="33">
        <f>PM!E17</f>
        <v>165.3</v>
      </c>
      <c r="G17" s="6">
        <f>PM!F17</f>
        <v>1551877</v>
      </c>
      <c r="H17" s="11">
        <f>PM!G17</f>
        <v>214.4</v>
      </c>
      <c r="I17" s="6">
        <f>PM!H17</f>
        <v>1000405</v>
      </c>
      <c r="J17" s="11">
        <f>PM!I17</f>
        <v>106</v>
      </c>
      <c r="L17" s="6">
        <f t="shared" si="1"/>
        <v>16031.465</v>
      </c>
      <c r="M17" s="6"/>
      <c r="N17" s="6"/>
    </row>
    <row r="18" spans="1:14">
      <c r="B18" s="50" t="s">
        <v>26</v>
      </c>
      <c r="C18" s="50"/>
      <c r="D18" s="5"/>
      <c r="E18" s="6">
        <f>PM!D18</f>
        <v>20000</v>
      </c>
      <c r="F18" s="33">
        <f>PM!E18</f>
        <v>13.2</v>
      </c>
      <c r="G18" s="6">
        <f>PM!F18</f>
        <v>14000</v>
      </c>
      <c r="H18" s="11">
        <f>PM!G18</f>
        <v>31.9</v>
      </c>
      <c r="I18" s="6">
        <f>PM!H18</f>
        <v>0</v>
      </c>
      <c r="J18" s="11">
        <f>PM!I18</f>
        <v>-40.5</v>
      </c>
      <c r="L18" s="6">
        <f t="shared" si="1"/>
        <v>34</v>
      </c>
      <c r="M18" s="6"/>
      <c r="N18" s="6"/>
    </row>
    <row r="19" spans="1:14">
      <c r="C19" s="4"/>
      <c r="D19" s="5"/>
      <c r="E19" s="6">
        <f>PM!D19</f>
        <v>0</v>
      </c>
      <c r="F19" s="33"/>
      <c r="G19" s="6">
        <f>PM!F19</f>
        <v>0</v>
      </c>
      <c r="H19" s="11"/>
      <c r="I19" s="6">
        <f>PM!H19</f>
        <v>0</v>
      </c>
      <c r="J19" s="11">
        <f>PM!I19</f>
        <v>0</v>
      </c>
      <c r="K19" s="7"/>
      <c r="M19" s="6"/>
      <c r="N19" s="6"/>
    </row>
    <row r="20" spans="1:14">
      <c r="A20" s="66" t="s">
        <v>27</v>
      </c>
      <c r="B20" s="66"/>
      <c r="C20" s="66"/>
      <c r="D20" s="5"/>
      <c r="E20" s="6">
        <f>PM!D20</f>
        <v>274682</v>
      </c>
      <c r="F20" s="33">
        <f>PM!E20</f>
        <v>51</v>
      </c>
      <c r="G20" s="6">
        <f>PM!F20</f>
        <v>4804</v>
      </c>
      <c r="H20" s="11" t="str">
        <f>PM!G20</f>
        <v>-37,8</v>
      </c>
      <c r="I20" s="6">
        <f>PM!H20</f>
        <v>0</v>
      </c>
      <c r="J20" s="11" t="str">
        <f>PM!I20</f>
        <v>-90,5</v>
      </c>
      <c r="L20" s="6">
        <f>SUM(E20,G20,I20)</f>
        <v>279486</v>
      </c>
      <c r="M20" s="6"/>
      <c r="N20" s="6"/>
    </row>
    <row r="21" spans="1:14">
      <c r="A21" s="1" t="s">
        <v>9</v>
      </c>
      <c r="B21" s="50" t="s">
        <v>20</v>
      </c>
      <c r="C21" s="50"/>
      <c r="D21" s="5"/>
      <c r="E21" s="6">
        <f>PM!D21</f>
        <v>149521</v>
      </c>
      <c r="F21" s="33">
        <f>PM!E21</f>
        <v>53</v>
      </c>
      <c r="G21" s="6">
        <f>PM!F21</f>
        <v>2022</v>
      </c>
      <c r="H21" s="11" t="str">
        <f>PM!G21</f>
        <v>-29,8</v>
      </c>
      <c r="I21" s="6">
        <f>PM!H21</f>
        <v>0</v>
      </c>
      <c r="J21" s="11">
        <f>PM!I21</f>
        <v>0</v>
      </c>
      <c r="L21" s="6">
        <f t="shared" ref="L21:L23" si="2">SUM(E21,G21,I21)</f>
        <v>151543</v>
      </c>
      <c r="M21" s="6"/>
      <c r="N21" s="6"/>
    </row>
    <row r="22" spans="1:14">
      <c r="B22" s="50" t="s">
        <v>21</v>
      </c>
      <c r="C22" s="50"/>
      <c r="D22" s="5"/>
      <c r="E22" s="6">
        <f>PM!D22</f>
        <v>117159</v>
      </c>
      <c r="F22" s="33" t="str">
        <f>PM!E22</f>
        <v>55,1</v>
      </c>
      <c r="G22" s="6">
        <f>PM!F22</f>
        <v>1374</v>
      </c>
      <c r="H22" s="11" t="str">
        <f>PM!G22</f>
        <v>-54,6</v>
      </c>
      <c r="I22" s="6">
        <f>PM!H22</f>
        <v>0</v>
      </c>
      <c r="J22" s="11" t="str">
        <f>PM!I22</f>
        <v>-90,5</v>
      </c>
      <c r="L22" s="6">
        <f t="shared" si="2"/>
        <v>118533</v>
      </c>
      <c r="M22" s="6"/>
      <c r="N22" s="6"/>
    </row>
    <row r="23" spans="1:14">
      <c r="B23" s="50" t="s">
        <v>26</v>
      </c>
      <c r="C23" s="50"/>
      <c r="D23" s="5"/>
      <c r="E23" s="6">
        <f>PM!D23</f>
        <v>8002</v>
      </c>
      <c r="F23" s="33" t="str">
        <f>PM!E23</f>
        <v>-7,4</v>
      </c>
      <c r="G23" s="6">
        <f>PM!F23</f>
        <v>1408</v>
      </c>
      <c r="H23" s="11" t="str">
        <f>PM!G23</f>
        <v>-22,4</v>
      </c>
      <c r="I23" s="6">
        <f>PM!H23</f>
        <v>0</v>
      </c>
      <c r="J23" s="11">
        <f>PM!I23</f>
        <v>0</v>
      </c>
      <c r="L23" s="6">
        <f t="shared" si="2"/>
        <v>9410</v>
      </c>
      <c r="M23" s="6"/>
      <c r="N23" s="6"/>
    </row>
    <row r="24" spans="1:14">
      <c r="E24" s="6"/>
      <c r="F24" s="34"/>
      <c r="G24" s="6"/>
      <c r="H24" s="11"/>
      <c r="I24" s="6"/>
      <c r="J24" s="34"/>
    </row>
    <row r="25" spans="1:14">
      <c r="B25" s="50" t="s">
        <v>13</v>
      </c>
      <c r="C25" s="50"/>
      <c r="E25" s="6">
        <f>E13+E14</f>
        <v>15754418</v>
      </c>
      <c r="G25" s="6">
        <f>G13+G14</f>
        <v>1628095</v>
      </c>
      <c r="I25" s="6">
        <f>I13+I14</f>
        <v>986905</v>
      </c>
      <c r="L25" s="6">
        <f>SUM(E25:I25)</f>
        <v>18369418</v>
      </c>
    </row>
    <row r="26" spans="1:14">
      <c r="B26" s="50" t="s">
        <v>16</v>
      </c>
      <c r="C26" s="50"/>
      <c r="E26" s="6">
        <f>E16+E17</f>
        <v>15858858</v>
      </c>
      <c r="G26" s="6">
        <f>G16+G17</f>
        <v>1625228</v>
      </c>
      <c r="I26" s="6">
        <f>I16+I17</f>
        <v>1001269</v>
      </c>
      <c r="L26" s="6">
        <f t="shared" ref="L26:L28" si="3">SUM(E26:I26)</f>
        <v>18485355</v>
      </c>
    </row>
    <row r="27" spans="1:14">
      <c r="L27" s="6"/>
    </row>
    <row r="28" spans="1:14">
      <c r="B28" s="50" t="s">
        <v>28</v>
      </c>
      <c r="C28" s="50"/>
      <c r="E28" s="6">
        <f>SUM(E13,E16)</f>
        <v>4788740</v>
      </c>
      <c r="F28" s="6"/>
      <c r="G28" s="6">
        <f>SUM(G13,G16)</f>
        <v>156117</v>
      </c>
      <c r="H28" s="6"/>
      <c r="I28" s="6">
        <f>SUM(I13,I16)</f>
        <v>1685</v>
      </c>
      <c r="L28" s="6">
        <f t="shared" si="3"/>
        <v>4946542</v>
      </c>
    </row>
    <row r="29" spans="1:14">
      <c r="B29" s="50" t="s">
        <v>29</v>
      </c>
      <c r="C29" s="50"/>
      <c r="E29" s="6">
        <f>SUM(E14,E17)</f>
        <v>26824536</v>
      </c>
      <c r="F29" s="6"/>
      <c r="G29" s="6">
        <f>SUM(G14,G17)</f>
        <v>3097206</v>
      </c>
      <c r="H29" s="6"/>
      <c r="I29" s="6">
        <f>SUM(I14,I17)</f>
        <v>1986489</v>
      </c>
      <c r="L29" s="6">
        <f>SUM(E29:I29)</f>
        <v>31908231</v>
      </c>
    </row>
    <row r="30" spans="1:14">
      <c r="B30" s="28"/>
      <c r="C30" s="28"/>
      <c r="E30" s="6"/>
      <c r="F30" s="6"/>
      <c r="G30" s="6"/>
      <c r="H30" s="6"/>
      <c r="I30" s="6"/>
      <c r="L30" s="6"/>
    </row>
    <row r="31" spans="1:14">
      <c r="B31" s="28" t="s">
        <v>30</v>
      </c>
      <c r="C31" s="28"/>
    </row>
    <row r="32" spans="1:14">
      <c r="B32" s="1" t="s">
        <v>31</v>
      </c>
      <c r="E32" s="1">
        <f>E13/E$25%</f>
        <v>15.291361445405347</v>
      </c>
      <c r="G32" s="1">
        <f>G13/G$25%</f>
        <v>5.0836099859037711</v>
      </c>
      <c r="I32" s="1">
        <f>I13/I$25%</f>
        <v>8.3189364731154472E-2</v>
      </c>
      <c r="L32" s="1">
        <f>L13/L$25%</f>
        <v>1.3569575258181834E-2</v>
      </c>
    </row>
    <row r="33" spans="1:13">
      <c r="B33" s="1" t="s">
        <v>32</v>
      </c>
      <c r="E33" s="1">
        <f>E14/E$25%</f>
        <v>84.708638554594657</v>
      </c>
      <c r="G33" s="1">
        <f>G14/G$25%</f>
        <v>94.916390014096223</v>
      </c>
      <c r="I33" s="1">
        <f>I14/I$25%</f>
        <v>99.91681063526886</v>
      </c>
      <c r="L33" s="1">
        <f>L14/L$25%</f>
        <v>8.6430424741818168E-2</v>
      </c>
    </row>
    <row r="34" spans="1:13">
      <c r="B34" s="28" t="s">
        <v>33</v>
      </c>
    </row>
    <row r="35" spans="1:13">
      <c r="B35" s="1" t="s">
        <v>31</v>
      </c>
      <c r="E35" s="1">
        <f>E16/E$26%</f>
        <v>15.005336449825077</v>
      </c>
      <c r="G35" s="1">
        <f>G16/G$26%</f>
        <v>4.5132744451855364</v>
      </c>
      <c r="I35" s="1">
        <f>I16/I$26%</f>
        <v>8.6290497358851609E-2</v>
      </c>
      <c r="L35" s="1">
        <f>L16/L$26%</f>
        <v>1.3274778872247787E-2</v>
      </c>
    </row>
    <row r="36" spans="1:13">
      <c r="B36" s="1" t="s">
        <v>32</v>
      </c>
      <c r="E36" s="1">
        <f>E17/E$26%</f>
        <v>84.994663550174934</v>
      </c>
      <c r="G36" s="1">
        <f>G17/G$26%</f>
        <v>95.486725554814456</v>
      </c>
      <c r="I36" s="1">
        <f>I17/I$26%</f>
        <v>99.91370950264114</v>
      </c>
      <c r="L36" s="1">
        <f>L17/L$26%</f>
        <v>8.6725221127752217E-2</v>
      </c>
    </row>
    <row r="38" spans="1:13">
      <c r="A38" s="1" t="s">
        <v>34</v>
      </c>
      <c r="B38" s="50" t="s">
        <v>28</v>
      </c>
      <c r="C38" s="50"/>
      <c r="E38" s="1">
        <f>E28/E$11%</f>
        <v>15.138299302291674</v>
      </c>
      <c r="G38" s="1">
        <f>G28/G$11%</f>
        <v>4.7781318222899909</v>
      </c>
      <c r="I38" s="1">
        <f>I28/I$11%</f>
        <v>8.4751133452102279E-2</v>
      </c>
      <c r="L38" s="1">
        <f>L28/L$11%</f>
        <v>13409.34272874839</v>
      </c>
    </row>
    <row r="39" spans="1:13">
      <c r="A39" s="1" t="s">
        <v>34</v>
      </c>
      <c r="B39" s="50" t="s">
        <v>29</v>
      </c>
      <c r="C39" s="50"/>
      <c r="E39" s="35">
        <f>E29/E$11%</f>
        <v>84.798476136331871</v>
      </c>
      <c r="F39" s="35"/>
      <c r="G39" s="35">
        <f>G29/G$11%</f>
        <v>94.793382839713118</v>
      </c>
      <c r="H39" s="35"/>
      <c r="I39" s="35">
        <f>I29/I$11%</f>
        <v>99.915248866547884</v>
      </c>
      <c r="J39" s="35"/>
      <c r="K39" s="35"/>
      <c r="L39" s="35">
        <f>L29/L$11%</f>
        <v>86498.488306997897</v>
      </c>
      <c r="M39" s="35"/>
    </row>
    <row r="40" spans="1:13">
      <c r="E40" s="34"/>
    </row>
    <row r="41" spans="1:13">
      <c r="E41" s="34"/>
    </row>
    <row r="42" spans="1:13">
      <c r="B42" s="1" t="s">
        <v>35</v>
      </c>
      <c r="E42" s="6">
        <f>SUM(E25:E26)</f>
        <v>31613276</v>
      </c>
      <c r="F42" s="6"/>
      <c r="G42" s="6">
        <f>SUM(G25:G26)</f>
        <v>3253323</v>
      </c>
      <c r="H42" s="6"/>
      <c r="I42" s="6">
        <f>SUM(I25:I26)</f>
        <v>1988174</v>
      </c>
      <c r="L42" s="6">
        <f>SUM(L25:L26)</f>
        <v>36854773</v>
      </c>
    </row>
    <row r="43" spans="1:13">
      <c r="B43" s="1" t="s">
        <v>36</v>
      </c>
      <c r="E43" s="36">
        <f>E29/E42%</f>
        <v>84.852123519245524</v>
      </c>
      <c r="F43" s="36"/>
      <c r="G43" s="36">
        <f>G29/G42%</f>
        <v>95.20130647955952</v>
      </c>
      <c r="H43" s="36"/>
      <c r="I43" s="36">
        <f>I29/I42%</f>
        <v>99.915248866547884</v>
      </c>
      <c r="J43" s="36"/>
      <c r="K43" s="36"/>
      <c r="L43" s="36">
        <f>L29/L42%</f>
        <v>86.578286617041442</v>
      </c>
    </row>
    <row r="44" spans="1:13">
      <c r="E44" s="34"/>
    </row>
    <row r="45" spans="1:13">
      <c r="E45" s="34"/>
    </row>
    <row r="46" spans="1:13">
      <c r="E46" s="34"/>
    </row>
    <row r="47" spans="1:13">
      <c r="E47" s="34"/>
    </row>
    <row r="48" spans="1:13">
      <c r="E48" s="34"/>
    </row>
    <row r="49" spans="5:5">
      <c r="E49" s="34"/>
    </row>
    <row r="50" spans="5:5">
      <c r="E50" s="34"/>
    </row>
    <row r="51" spans="5:5">
      <c r="E51" s="34"/>
    </row>
    <row r="52" spans="5:5">
      <c r="E52" s="34"/>
    </row>
    <row r="53" spans="5:5">
      <c r="E53" s="34"/>
    </row>
    <row r="54" spans="5:5">
      <c r="E54" s="34"/>
    </row>
    <row r="55" spans="5:5">
      <c r="E55" s="34"/>
    </row>
    <row r="56" spans="5:5">
      <c r="E56" s="34"/>
    </row>
    <row r="57" spans="5:5">
      <c r="E57" s="34"/>
    </row>
    <row r="58" spans="5:5">
      <c r="E58" s="34"/>
    </row>
  </sheetData>
  <mergeCells count="23">
    <mergeCell ref="A1:J1"/>
    <mergeCell ref="A3:D5"/>
    <mergeCell ref="E3:I3"/>
    <mergeCell ref="E4:F4"/>
    <mergeCell ref="G4:H4"/>
    <mergeCell ref="I4:J4"/>
    <mergeCell ref="B25:C25"/>
    <mergeCell ref="A7:C7"/>
    <mergeCell ref="B8:C8"/>
    <mergeCell ref="B9:C9"/>
    <mergeCell ref="A11:C11"/>
    <mergeCell ref="B12:C12"/>
    <mergeCell ref="B15:C15"/>
    <mergeCell ref="B18:C18"/>
    <mergeCell ref="A20:C20"/>
    <mergeCell ref="B21:C21"/>
    <mergeCell ref="B22:C22"/>
    <mergeCell ref="B23:C23"/>
    <mergeCell ref="B26:C26"/>
    <mergeCell ref="B28:C28"/>
    <mergeCell ref="B29:C29"/>
    <mergeCell ref="B38:C38"/>
    <mergeCell ref="B39:C39"/>
  </mergeCells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E24"/>
  <sheetViews>
    <sheetView workbookViewId="0"/>
  </sheetViews>
  <sheetFormatPr baseColWidth="10" defaultRowHeight="14.4"/>
  <cols>
    <col min="1" max="1" width="4.88671875" bestFit="1" customWidth="1"/>
    <col min="2" max="2" width="21.77734375" bestFit="1" customWidth="1"/>
    <col min="3" max="3" width="17.5546875" bestFit="1" customWidth="1"/>
    <col min="4" max="4" width="18" bestFit="1" customWidth="1"/>
    <col min="5" max="5" width="23.21875" bestFit="1" customWidth="1"/>
  </cols>
  <sheetData>
    <row r="1" spans="1:5">
      <c r="A1" t="s">
        <v>67</v>
      </c>
      <c r="B1" t="s">
        <v>1</v>
      </c>
      <c r="C1" t="s">
        <v>68</v>
      </c>
      <c r="D1" t="s">
        <v>69</v>
      </c>
      <c r="E1" t="s">
        <v>70</v>
      </c>
    </row>
    <row r="2" spans="1:5">
      <c r="A2">
        <v>1</v>
      </c>
      <c r="B2" s="43" t="s">
        <v>50</v>
      </c>
      <c r="C2" s="44">
        <v>24235108</v>
      </c>
      <c r="D2" s="44">
        <v>24557211</v>
      </c>
      <c r="E2" s="45">
        <f t="shared" ref="E2:E24" si="0">C2+D2</f>
        <v>48792319</v>
      </c>
    </row>
    <row r="3" spans="1:5">
      <c r="A3" s="46">
        <v>2</v>
      </c>
      <c r="B3" s="47" t="s">
        <v>59</v>
      </c>
      <c r="C3" s="48">
        <v>15754418</v>
      </c>
      <c r="D3" s="48">
        <v>15858858</v>
      </c>
      <c r="E3" s="49">
        <f t="shared" si="0"/>
        <v>31613276</v>
      </c>
    </row>
    <row r="4" spans="1:5">
      <c r="A4">
        <v>3</v>
      </c>
      <c r="B4" s="43" t="s">
        <v>44</v>
      </c>
      <c r="C4" s="44">
        <v>9869481</v>
      </c>
      <c r="D4" s="44">
        <v>9965032</v>
      </c>
      <c r="E4" s="45">
        <f t="shared" si="0"/>
        <v>19834513</v>
      </c>
    </row>
    <row r="5" spans="1:5">
      <c r="A5">
        <v>4</v>
      </c>
      <c r="B5" s="43" t="s">
        <v>48</v>
      </c>
      <c r="C5" s="44">
        <v>8004568</v>
      </c>
      <c r="D5" s="44">
        <v>8044226</v>
      </c>
      <c r="E5" s="45">
        <f t="shared" si="0"/>
        <v>16048794</v>
      </c>
    </row>
    <row r="6" spans="1:5">
      <c r="A6">
        <v>5</v>
      </c>
      <c r="B6" s="43" t="s">
        <v>53</v>
      </c>
      <c r="C6" s="44">
        <v>5533277</v>
      </c>
      <c r="D6" s="44">
        <v>5557749</v>
      </c>
      <c r="E6" s="45">
        <f t="shared" si="0"/>
        <v>11091026</v>
      </c>
    </row>
    <row r="7" spans="1:5">
      <c r="A7">
        <v>6</v>
      </c>
      <c r="B7" s="43" t="s">
        <v>56</v>
      </c>
      <c r="C7" s="44">
        <v>4374293</v>
      </c>
      <c r="D7" s="44">
        <v>4368181</v>
      </c>
      <c r="E7" s="45">
        <f t="shared" si="0"/>
        <v>8742474</v>
      </c>
    </row>
    <row r="8" spans="1:5">
      <c r="A8">
        <v>7</v>
      </c>
      <c r="B8" s="43" t="s">
        <v>66</v>
      </c>
      <c r="C8" s="44">
        <v>3496763</v>
      </c>
      <c r="D8" s="44">
        <v>3474750</v>
      </c>
      <c r="E8" s="45">
        <f t="shared" si="0"/>
        <v>6971513</v>
      </c>
    </row>
    <row r="9" spans="1:5">
      <c r="A9">
        <v>8</v>
      </c>
      <c r="B9" s="43" t="s">
        <v>54</v>
      </c>
      <c r="C9" s="44">
        <v>1965986</v>
      </c>
      <c r="D9" s="44">
        <v>1989439</v>
      </c>
      <c r="E9" s="45">
        <f t="shared" si="0"/>
        <v>3955425</v>
      </c>
    </row>
    <row r="10" spans="1:5">
      <c r="A10" s="46">
        <v>9</v>
      </c>
      <c r="B10" s="47" t="s">
        <v>62</v>
      </c>
      <c r="C10" s="48">
        <v>1628095</v>
      </c>
      <c r="D10" s="48">
        <v>1625228</v>
      </c>
      <c r="E10" s="49">
        <f t="shared" si="0"/>
        <v>3253323</v>
      </c>
    </row>
    <row r="11" spans="1:5">
      <c r="A11">
        <v>10</v>
      </c>
      <c r="B11" s="43" t="s">
        <v>46</v>
      </c>
      <c r="C11" s="44">
        <v>1296660</v>
      </c>
      <c r="D11" s="44">
        <v>1287506</v>
      </c>
      <c r="E11" s="45">
        <f t="shared" si="0"/>
        <v>2584166</v>
      </c>
    </row>
    <row r="12" spans="1:5">
      <c r="A12" s="46">
        <v>11</v>
      </c>
      <c r="B12" s="47" t="s">
        <v>58</v>
      </c>
      <c r="C12" s="48">
        <v>986905</v>
      </c>
      <c r="D12" s="48">
        <v>1001269</v>
      </c>
      <c r="E12" s="49">
        <f t="shared" si="0"/>
        <v>1988174</v>
      </c>
    </row>
    <row r="13" spans="1:5">
      <c r="A13">
        <v>12</v>
      </c>
      <c r="B13" s="43" t="s">
        <v>57</v>
      </c>
      <c r="C13" s="44">
        <v>774158</v>
      </c>
      <c r="D13" s="44">
        <v>775434</v>
      </c>
      <c r="E13" s="45">
        <f t="shared" si="0"/>
        <v>1549592</v>
      </c>
    </row>
    <row r="14" spans="1:5">
      <c r="A14">
        <v>13</v>
      </c>
      <c r="B14" s="43" t="s">
        <v>45</v>
      </c>
      <c r="C14" s="44">
        <v>749575</v>
      </c>
      <c r="D14" s="44">
        <v>741446</v>
      </c>
      <c r="E14" s="45">
        <f t="shared" si="0"/>
        <v>1491021</v>
      </c>
    </row>
    <row r="15" spans="1:5">
      <c r="A15">
        <v>14</v>
      </c>
      <c r="B15" s="43" t="s">
        <v>52</v>
      </c>
      <c r="C15" s="44">
        <v>667793</v>
      </c>
      <c r="D15" s="44">
        <v>679456</v>
      </c>
      <c r="E15" s="45">
        <f t="shared" si="0"/>
        <v>1347249</v>
      </c>
    </row>
    <row r="16" spans="1:5">
      <c r="A16">
        <v>15</v>
      </c>
      <c r="B16" s="43" t="s">
        <v>55</v>
      </c>
      <c r="C16" s="44">
        <v>651019</v>
      </c>
      <c r="D16" s="44">
        <v>649949</v>
      </c>
      <c r="E16" s="45">
        <f t="shared" si="0"/>
        <v>1300968</v>
      </c>
    </row>
    <row r="17" spans="1:5">
      <c r="A17">
        <v>16</v>
      </c>
      <c r="B17" s="43" t="s">
        <v>61</v>
      </c>
      <c r="C17" s="44">
        <v>520602</v>
      </c>
      <c r="D17" s="44">
        <v>516227</v>
      </c>
      <c r="E17" s="45">
        <f t="shared" si="0"/>
        <v>1036829</v>
      </c>
    </row>
    <row r="18" spans="1:5">
      <c r="A18">
        <v>17</v>
      </c>
      <c r="B18" s="43" t="s">
        <v>60</v>
      </c>
      <c r="C18" s="44">
        <v>415308</v>
      </c>
      <c r="D18" s="44">
        <v>422527</v>
      </c>
      <c r="E18" s="45">
        <f t="shared" si="0"/>
        <v>837835</v>
      </c>
    </row>
    <row r="19" spans="1:5">
      <c r="A19">
        <v>18</v>
      </c>
      <c r="B19" s="43" t="s">
        <v>47</v>
      </c>
      <c r="C19" s="44">
        <v>421382</v>
      </c>
      <c r="D19" s="44">
        <v>413570</v>
      </c>
      <c r="E19" s="45">
        <f t="shared" si="0"/>
        <v>834952</v>
      </c>
    </row>
    <row r="20" spans="1:5">
      <c r="A20">
        <v>19</v>
      </c>
      <c r="B20" s="43" t="s">
        <v>63</v>
      </c>
      <c r="C20" s="44">
        <v>247148</v>
      </c>
      <c r="D20" s="44">
        <v>250649</v>
      </c>
      <c r="E20" s="45">
        <f t="shared" si="0"/>
        <v>497797</v>
      </c>
    </row>
    <row r="21" spans="1:5">
      <c r="A21">
        <v>20</v>
      </c>
      <c r="B21" s="43" t="s">
        <v>51</v>
      </c>
      <c r="C21" s="44">
        <v>166707</v>
      </c>
      <c r="D21" s="44">
        <v>165493</v>
      </c>
      <c r="E21" s="45">
        <f t="shared" si="0"/>
        <v>332200</v>
      </c>
    </row>
    <row r="22" spans="1:5">
      <c r="A22">
        <v>21</v>
      </c>
      <c r="B22" s="43" t="s">
        <v>65</v>
      </c>
      <c r="C22" s="44">
        <v>150994</v>
      </c>
      <c r="D22" s="44">
        <v>148968</v>
      </c>
      <c r="E22" s="45">
        <f t="shared" si="0"/>
        <v>299962</v>
      </c>
    </row>
    <row r="23" spans="1:5">
      <c r="A23">
        <v>22</v>
      </c>
      <c r="B23" s="43" t="s">
        <v>49</v>
      </c>
      <c r="C23" s="44">
        <v>66881</v>
      </c>
      <c r="D23" s="44">
        <v>68684</v>
      </c>
      <c r="E23" s="45">
        <f t="shared" si="0"/>
        <v>135565</v>
      </c>
    </row>
    <row r="24" spans="1:5">
      <c r="A24">
        <v>23</v>
      </c>
      <c r="B24" s="43" t="s">
        <v>64</v>
      </c>
      <c r="C24" s="44">
        <v>28740</v>
      </c>
      <c r="D24" s="44">
        <v>28774</v>
      </c>
      <c r="E24" s="45">
        <f t="shared" si="0"/>
        <v>57514</v>
      </c>
    </row>
  </sheetData>
  <sortState ref="B2:E24">
    <sortCondition descending="1" ref="E2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6827E-DEC7-4965-93EB-CFD85D1D9870}">
  <dimension ref="A1:N25"/>
  <sheetViews>
    <sheetView zoomScaleNormal="100" workbookViewId="0">
      <selection sqref="A1:L1"/>
    </sheetView>
  </sheetViews>
  <sheetFormatPr baseColWidth="10" defaultColWidth="11.5546875" defaultRowHeight="13.2"/>
  <cols>
    <col min="1" max="1" width="5.44140625" style="1" customWidth="1"/>
    <col min="2" max="2" width="6.5546875" style="1" customWidth="1"/>
    <col min="3" max="3" width="22.44140625" style="1" customWidth="1"/>
    <col min="4" max="4" width="0.6640625" style="1" customWidth="1"/>
    <col min="5" max="12" width="8.6640625" style="1" customWidth="1"/>
    <col min="13" max="13" width="11.5546875" style="1"/>
    <col min="14" max="14" width="12.6640625" style="1" bestFit="1" customWidth="1"/>
    <col min="15" max="16384" width="11.5546875" style="1"/>
  </cols>
  <sheetData>
    <row r="1" spans="1:14" ht="17.399999999999999">
      <c r="A1" s="51" t="s">
        <v>71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3" spans="1:14" ht="15" customHeight="1">
      <c r="A3" s="52" t="s">
        <v>0</v>
      </c>
      <c r="B3" s="52"/>
      <c r="C3" s="52"/>
      <c r="D3" s="53"/>
      <c r="E3" s="58" t="s">
        <v>1</v>
      </c>
      <c r="F3" s="59"/>
      <c r="G3" s="59"/>
      <c r="H3" s="59"/>
      <c r="I3" s="59"/>
      <c r="J3" s="59"/>
      <c r="K3" s="59"/>
      <c r="L3" s="59"/>
    </row>
    <row r="4" spans="1:14" ht="15" customHeight="1">
      <c r="A4" s="54"/>
      <c r="B4" s="54"/>
      <c r="C4" s="54"/>
      <c r="D4" s="55"/>
      <c r="E4" s="60" t="s">
        <v>2</v>
      </c>
      <c r="F4" s="61"/>
      <c r="G4" s="62" t="s">
        <v>3</v>
      </c>
      <c r="H4" s="62"/>
      <c r="I4" s="62" t="s">
        <v>4</v>
      </c>
      <c r="J4" s="60"/>
      <c r="K4" s="63" t="s">
        <v>5</v>
      </c>
      <c r="L4" s="64"/>
    </row>
    <row r="5" spans="1:14" ht="70.650000000000006" customHeight="1">
      <c r="A5" s="56"/>
      <c r="B5" s="56"/>
      <c r="C5" s="56"/>
      <c r="D5" s="57"/>
      <c r="E5" s="2" t="s">
        <v>6</v>
      </c>
      <c r="F5" s="2" t="s">
        <v>7</v>
      </c>
      <c r="G5" s="2" t="s">
        <v>6</v>
      </c>
      <c r="H5" s="2" t="s">
        <v>7</v>
      </c>
      <c r="I5" s="2" t="s">
        <v>6</v>
      </c>
      <c r="J5" s="2" t="s">
        <v>7</v>
      </c>
      <c r="K5" s="2" t="s">
        <v>6</v>
      </c>
      <c r="L5" s="3" t="s">
        <v>7</v>
      </c>
      <c r="M5" s="4"/>
    </row>
    <row r="6" spans="1:14" ht="12.9" customHeight="1">
      <c r="A6" s="4"/>
      <c r="B6" s="4"/>
      <c r="C6" s="4"/>
      <c r="D6" s="5"/>
      <c r="E6" s="6"/>
      <c r="F6" s="7"/>
      <c r="G6" s="6"/>
      <c r="H6" s="7"/>
      <c r="I6" s="6"/>
      <c r="J6" s="7"/>
    </row>
    <row r="7" spans="1:14">
      <c r="A7" s="65" t="s">
        <v>8</v>
      </c>
      <c r="B7" s="65"/>
      <c r="C7" s="65"/>
      <c r="D7" s="8"/>
      <c r="E7" s="9">
        <v>146540</v>
      </c>
      <c r="F7" s="22">
        <v>4.5</v>
      </c>
      <c r="G7" s="9">
        <v>14624</v>
      </c>
      <c r="H7" s="22">
        <v>0.9</v>
      </c>
      <c r="I7" s="9">
        <v>10545</v>
      </c>
      <c r="J7" s="22">
        <v>29.3</v>
      </c>
      <c r="K7" s="9">
        <f>E7+G7+I7</f>
        <v>171709</v>
      </c>
      <c r="L7" s="10">
        <v>5.4186133605103048</v>
      </c>
      <c r="M7" s="11"/>
      <c r="N7" s="12"/>
    </row>
    <row r="8" spans="1:14">
      <c r="A8" s="1" t="s">
        <v>9</v>
      </c>
      <c r="B8" s="50" t="s">
        <v>10</v>
      </c>
      <c r="C8" s="50"/>
      <c r="D8" s="5"/>
      <c r="E8" s="6">
        <v>73389</v>
      </c>
      <c r="F8" s="23">
        <v>4.8</v>
      </c>
      <c r="G8" s="6">
        <v>7184</v>
      </c>
      <c r="H8" s="23">
        <v>1.8</v>
      </c>
      <c r="I8" s="6">
        <v>5275</v>
      </c>
      <c r="J8" s="23">
        <v>29.7</v>
      </c>
      <c r="K8" s="25">
        <f t="shared" ref="K8:K23" si="0">E8+G8+I8</f>
        <v>85848</v>
      </c>
      <c r="L8" s="7">
        <v>5.7462769298991168</v>
      </c>
      <c r="M8" s="11"/>
      <c r="N8" s="12"/>
    </row>
    <row r="9" spans="1:14">
      <c r="B9" s="50" t="s">
        <v>11</v>
      </c>
      <c r="C9" s="50"/>
      <c r="D9" s="5"/>
      <c r="E9" s="6">
        <v>73151</v>
      </c>
      <c r="F9" s="23">
        <v>4.2</v>
      </c>
      <c r="G9" s="6">
        <v>7440</v>
      </c>
      <c r="H9" s="23">
        <v>0.1</v>
      </c>
      <c r="I9" s="6">
        <v>5270</v>
      </c>
      <c r="J9" s="23">
        <v>28.9</v>
      </c>
      <c r="K9" s="25">
        <f t="shared" si="0"/>
        <v>85861</v>
      </c>
      <c r="L9" s="7">
        <v>5.0930232558139537</v>
      </c>
      <c r="M9" s="11"/>
      <c r="N9" s="12"/>
    </row>
    <row r="10" spans="1:14">
      <c r="B10" s="4"/>
      <c r="C10" s="4"/>
      <c r="D10" s="5"/>
      <c r="E10" s="13"/>
      <c r="F10" s="22"/>
      <c r="G10" s="6"/>
      <c r="H10" s="22"/>
      <c r="I10" s="6"/>
      <c r="J10" s="22"/>
      <c r="K10" s="9"/>
      <c r="L10" s="10"/>
      <c r="M10" s="11"/>
      <c r="N10" s="12"/>
    </row>
    <row r="11" spans="1:14">
      <c r="A11" s="65" t="s">
        <v>12</v>
      </c>
      <c r="B11" s="65"/>
      <c r="C11" s="65"/>
      <c r="D11" s="8"/>
      <c r="E11" s="40">
        <f>E12+E15+E18</f>
        <v>12490854</v>
      </c>
      <c r="F11" s="22">
        <v>12.5</v>
      </c>
      <c r="G11" s="40">
        <f>G12+G15+G18</f>
        <v>1055404</v>
      </c>
      <c r="H11" s="22">
        <v>17</v>
      </c>
      <c r="I11" s="40">
        <f>I12+I15+I18</f>
        <v>978061</v>
      </c>
      <c r="J11" s="22">
        <v>42</v>
      </c>
      <c r="K11" s="41">
        <f t="shared" si="0"/>
        <v>14524319</v>
      </c>
      <c r="L11" s="10">
        <v>14.406112161310649</v>
      </c>
      <c r="M11" s="11"/>
      <c r="N11" s="12"/>
    </row>
    <row r="12" spans="1:14">
      <c r="A12" s="1" t="s">
        <v>9</v>
      </c>
      <c r="B12" s="50" t="s">
        <v>13</v>
      </c>
      <c r="C12" s="50"/>
      <c r="D12" s="5"/>
      <c r="E12" s="17">
        <f>SUM(E13:E14)</f>
        <v>6244715</v>
      </c>
      <c r="F12" s="23">
        <v>14</v>
      </c>
      <c r="G12" s="17">
        <f>SUM(G13+G14)</f>
        <v>526297</v>
      </c>
      <c r="H12" s="23">
        <v>22</v>
      </c>
      <c r="I12" s="17">
        <f>SUM(I13+I14)</f>
        <v>491971</v>
      </c>
      <c r="J12" s="23">
        <v>44.9</v>
      </c>
      <c r="K12" s="26">
        <f t="shared" si="0"/>
        <v>7262983</v>
      </c>
      <c r="L12" s="7">
        <v>16.246805526145668</v>
      </c>
      <c r="M12" s="11"/>
      <c r="N12" s="12"/>
    </row>
    <row r="13" spans="1:14">
      <c r="B13" s="1" t="s">
        <v>9</v>
      </c>
      <c r="C13" s="42" t="s">
        <v>14</v>
      </c>
      <c r="D13" s="5"/>
      <c r="E13" s="14">
        <v>1128012</v>
      </c>
      <c r="F13" s="24">
        <v>-11.3</v>
      </c>
      <c r="G13" s="14">
        <v>29123</v>
      </c>
      <c r="H13" s="24">
        <v>-54</v>
      </c>
      <c r="I13" s="17">
        <v>354</v>
      </c>
      <c r="J13" s="23">
        <v>-2.7</v>
      </c>
      <c r="K13" s="26">
        <f t="shared" si="0"/>
        <v>1157489</v>
      </c>
      <c r="L13" s="16">
        <v>-13.342726596885999</v>
      </c>
      <c r="M13" s="11"/>
      <c r="N13" s="12"/>
    </row>
    <row r="14" spans="1:14">
      <c r="B14" s="42"/>
      <c r="C14" s="42" t="s">
        <v>15</v>
      </c>
      <c r="D14" s="5"/>
      <c r="E14" s="14">
        <v>5116703</v>
      </c>
      <c r="F14" s="24">
        <v>21.7</v>
      </c>
      <c r="G14" s="14">
        <v>497174</v>
      </c>
      <c r="H14" s="24">
        <v>35.1</v>
      </c>
      <c r="I14" s="14">
        <v>491617</v>
      </c>
      <c r="J14" s="24">
        <v>44.9</v>
      </c>
      <c r="K14" s="26">
        <f t="shared" si="0"/>
        <v>6105494</v>
      </c>
      <c r="L14" s="16">
        <v>24.292708547511396</v>
      </c>
      <c r="M14" s="11"/>
      <c r="N14" s="12"/>
    </row>
    <row r="15" spans="1:14">
      <c r="B15" s="50" t="s">
        <v>16</v>
      </c>
      <c r="C15" s="50"/>
      <c r="D15" s="5"/>
      <c r="E15" s="17">
        <f>SUM(E16+E17)</f>
        <v>6229139</v>
      </c>
      <c r="F15" s="24">
        <v>10.9</v>
      </c>
      <c r="G15" s="17">
        <f>SUM(G16+G17)</f>
        <v>519107</v>
      </c>
      <c r="H15" s="24">
        <v>11.6</v>
      </c>
      <c r="I15" s="17">
        <f>SUM(I16+I17)</f>
        <v>486090</v>
      </c>
      <c r="J15" s="24">
        <v>39.200000000000003</v>
      </c>
      <c r="K15" s="27">
        <f t="shared" si="0"/>
        <v>7234336</v>
      </c>
      <c r="L15" s="16">
        <v>12.505089242530982</v>
      </c>
      <c r="M15" s="11"/>
      <c r="N15" s="12"/>
    </row>
    <row r="16" spans="1:14">
      <c r="B16" s="42"/>
      <c r="C16" s="42" t="s">
        <v>17</v>
      </c>
      <c r="D16" s="5"/>
      <c r="E16" s="14">
        <v>1148760</v>
      </c>
      <c r="F16" s="24">
        <v>-9.8000000000000007</v>
      </c>
      <c r="G16" s="14">
        <v>25521</v>
      </c>
      <c r="H16" s="24">
        <v>-61</v>
      </c>
      <c r="I16" s="17">
        <v>428</v>
      </c>
      <c r="J16" s="18">
        <v>21.6</v>
      </c>
      <c r="K16" s="26">
        <f t="shared" si="0"/>
        <v>1174709</v>
      </c>
      <c r="L16" s="16">
        <v>-12.260439672885644</v>
      </c>
      <c r="M16" s="11"/>
      <c r="N16" s="12"/>
    </row>
    <row r="17" spans="1:14">
      <c r="B17" s="42"/>
      <c r="C17" s="42" t="s">
        <v>18</v>
      </c>
      <c r="D17" s="5"/>
      <c r="E17" s="14">
        <v>5080379</v>
      </c>
      <c r="F17" s="24">
        <v>17</v>
      </c>
      <c r="G17" s="14">
        <v>493586</v>
      </c>
      <c r="H17" s="24">
        <v>23.5</v>
      </c>
      <c r="I17" s="14">
        <v>485662</v>
      </c>
      <c r="J17" s="24">
        <v>39.200000000000003</v>
      </c>
      <c r="K17" s="26">
        <f t="shared" si="0"/>
        <v>6059627</v>
      </c>
      <c r="L17" s="16">
        <v>19.017588779132378</v>
      </c>
      <c r="M17" s="11"/>
      <c r="N17" s="12"/>
    </row>
    <row r="18" spans="1:14">
      <c r="B18" s="50" t="s">
        <v>19</v>
      </c>
      <c r="C18" s="50"/>
      <c r="D18" s="5"/>
      <c r="E18" s="15">
        <v>17000</v>
      </c>
      <c r="F18" s="19">
        <v>43.3</v>
      </c>
      <c r="G18" s="14">
        <v>10000</v>
      </c>
      <c r="H18" s="19">
        <v>82.8</v>
      </c>
      <c r="I18" s="37">
        <v>0</v>
      </c>
      <c r="J18" s="24">
        <v>54.2</v>
      </c>
      <c r="K18" s="26">
        <f t="shared" si="0"/>
        <v>27000</v>
      </c>
      <c r="L18" s="23">
        <v>50</v>
      </c>
      <c r="M18" s="11"/>
      <c r="N18" s="12"/>
    </row>
    <row r="19" spans="1:14">
      <c r="C19" s="4"/>
      <c r="D19" s="5"/>
      <c r="F19" s="23"/>
      <c r="G19" s="7"/>
      <c r="H19" s="22"/>
      <c r="I19" s="7"/>
      <c r="J19" s="22"/>
      <c r="K19" s="9"/>
      <c r="L19" s="7"/>
      <c r="M19" s="11"/>
      <c r="N19" s="12"/>
    </row>
    <row r="20" spans="1:14">
      <c r="A20" s="65" t="s">
        <v>27</v>
      </c>
      <c r="B20" s="65"/>
      <c r="C20" s="65"/>
      <c r="D20" s="8"/>
      <c r="E20" s="20">
        <v>181895</v>
      </c>
      <c r="F20" s="22" t="s">
        <v>72</v>
      </c>
      <c r="G20" s="20">
        <v>7719</v>
      </c>
      <c r="H20" s="22" t="s">
        <v>73</v>
      </c>
      <c r="I20" s="20">
        <v>4</v>
      </c>
      <c r="J20" s="38" t="s">
        <v>74</v>
      </c>
      <c r="K20" s="9">
        <f t="shared" si="0"/>
        <v>189618</v>
      </c>
      <c r="L20" s="10">
        <v>15.20593971577342</v>
      </c>
      <c r="M20" s="11"/>
      <c r="N20" s="12"/>
    </row>
    <row r="21" spans="1:14">
      <c r="A21" s="1" t="s">
        <v>9</v>
      </c>
      <c r="B21" s="50" t="s">
        <v>20</v>
      </c>
      <c r="C21" s="50"/>
      <c r="D21" s="5"/>
      <c r="E21" s="21">
        <v>97736</v>
      </c>
      <c r="F21" s="23" t="s">
        <v>75</v>
      </c>
      <c r="G21" s="21">
        <v>2881</v>
      </c>
      <c r="H21" s="23" t="s">
        <v>76</v>
      </c>
      <c r="I21" s="21">
        <v>0</v>
      </c>
      <c r="J21" s="39">
        <v>0</v>
      </c>
      <c r="K21" s="25">
        <f t="shared" si="0"/>
        <v>100617</v>
      </c>
      <c r="L21" s="7">
        <v>17.749561146869514</v>
      </c>
      <c r="M21" s="11"/>
      <c r="N21" s="12"/>
    </row>
    <row r="22" spans="1:14">
      <c r="B22" s="50" t="s">
        <v>21</v>
      </c>
      <c r="C22" s="50"/>
      <c r="D22" s="5"/>
      <c r="E22" s="21">
        <v>75515</v>
      </c>
      <c r="F22" s="23" t="s">
        <v>77</v>
      </c>
      <c r="G22" s="21">
        <v>3025</v>
      </c>
      <c r="H22" s="23" t="s">
        <v>78</v>
      </c>
      <c r="I22" s="21">
        <v>4</v>
      </c>
      <c r="J22" s="39" t="s">
        <v>79</v>
      </c>
      <c r="K22" s="25">
        <f t="shared" si="0"/>
        <v>78544</v>
      </c>
      <c r="L22" s="7">
        <v>12.684543537210002</v>
      </c>
      <c r="M22" s="11"/>
      <c r="N22" s="12"/>
    </row>
    <row r="23" spans="1:14">
      <c r="B23" s="50" t="s">
        <v>19</v>
      </c>
      <c r="C23" s="50"/>
      <c r="D23" s="5"/>
      <c r="E23" s="21">
        <v>8645</v>
      </c>
      <c r="F23" s="23" t="s">
        <v>80</v>
      </c>
      <c r="G23" s="21">
        <v>1814</v>
      </c>
      <c r="H23" s="23" t="s">
        <v>81</v>
      </c>
      <c r="I23" s="21">
        <v>0</v>
      </c>
      <c r="J23" s="39">
        <v>0</v>
      </c>
      <c r="K23" s="25">
        <f t="shared" si="0"/>
        <v>10459</v>
      </c>
      <c r="L23" s="7">
        <v>10.806229473461173</v>
      </c>
      <c r="M23" s="11"/>
      <c r="N23" s="12"/>
    </row>
    <row r="24" spans="1:14">
      <c r="A24" s="1" t="s">
        <v>22</v>
      </c>
      <c r="E24" s="6"/>
      <c r="G24" s="6"/>
      <c r="I24" s="6"/>
      <c r="N24" s="12"/>
    </row>
    <row r="25" spans="1:14">
      <c r="A25" s="1" t="s">
        <v>23</v>
      </c>
      <c r="K25" s="6"/>
    </row>
  </sheetData>
  <mergeCells count="18">
    <mergeCell ref="B15:C15"/>
    <mergeCell ref="A1:L1"/>
    <mergeCell ref="A3:D5"/>
    <mergeCell ref="E3:L3"/>
    <mergeCell ref="E4:F4"/>
    <mergeCell ref="G4:H4"/>
    <mergeCell ref="I4:J4"/>
    <mergeCell ref="K4:L4"/>
    <mergeCell ref="A7:C7"/>
    <mergeCell ref="B8:C8"/>
    <mergeCell ref="B9:C9"/>
    <mergeCell ref="A11:C11"/>
    <mergeCell ref="B12:C12"/>
    <mergeCell ref="B18:C18"/>
    <mergeCell ref="A20:C20"/>
    <mergeCell ref="B21:C21"/>
    <mergeCell ref="B22:C22"/>
    <mergeCell ref="B23:C2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PM</vt:lpstr>
      <vt:lpstr>Hilfe1</vt:lpstr>
      <vt:lpstr>Hilfe2</vt:lpstr>
      <vt:lpstr>PM_Vorjahr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Jürgen (LfStat)</dc:creator>
  <cp:lastModifiedBy>Gründel, Jasmin (LfStat)</cp:lastModifiedBy>
  <dcterms:created xsi:type="dcterms:W3CDTF">2017-12-05T11:02:17Z</dcterms:created>
  <dcterms:modified xsi:type="dcterms:W3CDTF">2023-03-09T08:35:03Z</dcterms:modified>
</cp:coreProperties>
</file>